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erveicomarcaldedades\WEB SAVO\ARXIUS NOVA WEB SAVO\2022\"/>
    </mc:Choice>
  </mc:AlternateContent>
  <bookViews>
    <workbookView xWindow="-90" yWindow="-90" windowWidth="11910" windowHeight="7680" tabRatio="809"/>
  </bookViews>
  <sheets>
    <sheet name="PAPER I CARTRÓ" sheetId="10" r:id="rId1"/>
    <sheet name="PAPER CARTRÓ COMERCIAL" sheetId="20" r:id="rId2"/>
    <sheet name="ENVASOS" sheetId="12" r:id="rId3"/>
    <sheet name="VIDRE" sheetId="13" r:id="rId4"/>
    <sheet name="FORM" sheetId="5" r:id="rId5"/>
  </sheets>
  <definedNames>
    <definedName name="llInstal" localSheetId="1">#REF!</definedName>
    <definedName name="llInstal">#REF!</definedName>
    <definedName name="llInstalCodi" localSheetId="1">#REF!</definedName>
    <definedName name="llInstalCodi">#REF!</definedName>
    <definedName name="llTitulars" localSheetId="1">#REF!</definedName>
    <definedName name="llTitulars">#REF!</definedName>
    <definedName name="llTitularsCodi" localSheetId="1">#REF!</definedName>
    <definedName name="llTitularsCodi">#REF!</definedName>
  </definedNames>
  <calcPr calcId="162913"/>
</workbook>
</file>

<file path=xl/calcChain.xml><?xml version="1.0" encoding="utf-8"?>
<calcChain xmlns="http://schemas.openxmlformats.org/spreadsheetml/2006/main">
  <c r="O29" i="10" l="1"/>
  <c r="O25" i="5" l="1"/>
  <c r="O30" i="5" l="1"/>
  <c r="M45" i="10" l="1"/>
  <c r="G45" i="12" l="1"/>
  <c r="K45" i="10" l="1"/>
  <c r="K44" i="5"/>
  <c r="K45" i="12"/>
  <c r="N45" i="10" l="1"/>
  <c r="L45" i="10"/>
  <c r="J45" i="10"/>
  <c r="I45" i="10"/>
  <c r="H45" i="10"/>
  <c r="G45" i="10"/>
  <c r="F45" i="10"/>
  <c r="E45" i="10"/>
  <c r="D45" i="10"/>
  <c r="C45" i="10"/>
  <c r="F45" i="13" l="1"/>
  <c r="J44" i="5" l="1"/>
  <c r="O45" i="5" l="1"/>
  <c r="N44" i="5"/>
  <c r="M44" i="5"/>
  <c r="L44" i="5"/>
  <c r="I44" i="5"/>
  <c r="H44" i="5"/>
  <c r="G44" i="5"/>
  <c r="F44" i="5"/>
  <c r="E44" i="5"/>
  <c r="D44" i="5"/>
  <c r="O43" i="5"/>
  <c r="O41" i="5"/>
  <c r="O38" i="5"/>
  <c r="O36" i="5"/>
  <c r="O33" i="5"/>
  <c r="O32" i="5"/>
  <c r="O31" i="5"/>
  <c r="O29" i="5"/>
  <c r="O28" i="5"/>
  <c r="O26" i="5"/>
  <c r="O23" i="5"/>
  <c r="O21" i="5"/>
  <c r="O19" i="5"/>
  <c r="O15" i="5"/>
  <c r="O10" i="5"/>
  <c r="O9" i="5"/>
  <c r="O7" i="5"/>
  <c r="O4" i="5"/>
  <c r="O46" i="13"/>
  <c r="N45" i="13"/>
  <c r="M45" i="13"/>
  <c r="L45" i="13"/>
  <c r="K45" i="13"/>
  <c r="J45" i="13"/>
  <c r="I45" i="13"/>
  <c r="H45" i="13"/>
  <c r="G45" i="13"/>
  <c r="E45" i="13"/>
  <c r="D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C45" i="13"/>
  <c r="O14" i="13"/>
  <c r="O13" i="13"/>
  <c r="O12" i="13"/>
  <c r="O11" i="13"/>
  <c r="O10" i="13"/>
  <c r="O9" i="13"/>
  <c r="O8" i="13"/>
  <c r="O7" i="13"/>
  <c r="O6" i="13"/>
  <c r="O5" i="13"/>
  <c r="O46" i="12"/>
  <c r="N45" i="12"/>
  <c r="M45" i="12"/>
  <c r="L45" i="12"/>
  <c r="J45" i="12"/>
  <c r="I45" i="12"/>
  <c r="H45" i="12"/>
  <c r="F45" i="12"/>
  <c r="E45" i="12"/>
  <c r="D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O44" i="20"/>
  <c r="O43" i="20"/>
  <c r="O42" i="20"/>
  <c r="O41" i="20"/>
  <c r="O40" i="20"/>
  <c r="O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O46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M47" i="12" l="1"/>
  <c r="N47" i="12"/>
  <c r="E47" i="12"/>
  <c r="H47" i="12"/>
  <c r="K47" i="12"/>
  <c r="D47" i="12"/>
  <c r="L47" i="12"/>
  <c r="J47" i="12"/>
  <c r="I47" i="12"/>
  <c r="G47" i="12"/>
  <c r="F47" i="12"/>
  <c r="C47" i="20"/>
  <c r="F47" i="20"/>
  <c r="N47" i="20"/>
  <c r="D47" i="20"/>
  <c r="M47" i="20"/>
  <c r="L47" i="10"/>
  <c r="E47" i="10"/>
  <c r="E46" i="5"/>
  <c r="D47" i="10"/>
  <c r="D46" i="5"/>
  <c r="M46" i="5"/>
  <c r="J47" i="20"/>
  <c r="I47" i="20"/>
  <c r="H47" i="20"/>
  <c r="L47" i="20"/>
  <c r="K47" i="20"/>
  <c r="H47" i="10"/>
  <c r="M47" i="10"/>
  <c r="O15" i="13"/>
  <c r="O45" i="13" s="1"/>
  <c r="O47" i="13" s="1"/>
  <c r="N47" i="10"/>
  <c r="I47" i="13"/>
  <c r="M47" i="13"/>
  <c r="C44" i="5"/>
  <c r="J46" i="5"/>
  <c r="N46" i="5"/>
  <c r="K47" i="13"/>
  <c r="I47" i="10"/>
  <c r="C45" i="12"/>
  <c r="D47" i="13"/>
  <c r="H47" i="13"/>
  <c r="L47" i="13"/>
  <c r="I46" i="5"/>
  <c r="J47" i="10"/>
  <c r="K47" i="10"/>
  <c r="J47" i="13"/>
  <c r="N47" i="13"/>
  <c r="K46" i="5"/>
  <c r="H46" i="5"/>
  <c r="L46" i="5"/>
  <c r="G47" i="20"/>
  <c r="G47" i="13"/>
  <c r="G47" i="10"/>
  <c r="G46" i="5"/>
  <c r="F47" i="13"/>
  <c r="F47" i="10"/>
  <c r="F46" i="5"/>
  <c r="O45" i="12"/>
  <c r="O47" i="12" s="1"/>
  <c r="E47" i="13"/>
  <c r="C47" i="13"/>
  <c r="E47" i="20"/>
  <c r="O45" i="10"/>
  <c r="O47" i="10" s="1"/>
  <c r="O45" i="20"/>
  <c r="O47" i="20" s="1"/>
  <c r="C47" i="12" l="1"/>
  <c r="C46" i="5"/>
  <c r="C47" i="10"/>
  <c r="O44" i="5"/>
  <c r="O46" i="5" s="1"/>
</calcChain>
</file>

<file path=xl/sharedStrings.xml><?xml version="1.0" encoding="utf-8"?>
<sst xmlns="http://schemas.openxmlformats.org/spreadsheetml/2006/main" count="305" uniqueCount="69">
  <si>
    <t>Bigues i Riells</t>
  </si>
  <si>
    <t>Caldes de Montbui</t>
  </si>
  <si>
    <t>Campins</t>
  </si>
  <si>
    <t>Canovelles</t>
  </si>
  <si>
    <t>Cardedeu</t>
  </si>
  <si>
    <t>Castellcir</t>
  </si>
  <si>
    <t>Castellterçol</t>
  </si>
  <si>
    <t>Fogars de Montclús</t>
  </si>
  <si>
    <t>Granera</t>
  </si>
  <si>
    <t>Granollers</t>
  </si>
  <si>
    <t>Gualba</t>
  </si>
  <si>
    <t>Lliçà d'Amunt</t>
  </si>
  <si>
    <t>Lliçà de Vall</t>
  </si>
  <si>
    <t>Llinars del Vallès</t>
  </si>
  <si>
    <t>Martorelles</t>
  </si>
  <si>
    <t>Mollet del Vallès</t>
  </si>
  <si>
    <t>Montmeló</t>
  </si>
  <si>
    <t>Montornès</t>
  </si>
  <si>
    <t>Montseny</t>
  </si>
  <si>
    <t>Parets del Vallès</t>
  </si>
  <si>
    <t>Sant Celoni</t>
  </si>
  <si>
    <t>Tagamanent</t>
  </si>
  <si>
    <t>Vallgorguina</t>
  </si>
  <si>
    <t>Vallromanes</t>
  </si>
  <si>
    <t>Vilalba Sasserra</t>
  </si>
  <si>
    <t>Vilanova del Vallès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</si>
  <si>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</si>
  <si>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</si>
  <si>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</si>
  <si>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</si>
  <si>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</si>
  <si>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</si>
  <si>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</si>
  <si>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</si>
  <si>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</si>
  <si>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</si>
  <si>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</si>
  <si>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</si>
  <si>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</si>
  <si>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Ametlla del Vallès, L'</t>
  </si>
  <si>
    <t>Franqueses del Vallès, Les</t>
  </si>
  <si>
    <t>Garriga, La</t>
  </si>
  <si>
    <t>Llagosta, La</t>
  </si>
  <si>
    <t>Roca del Vallès, La</t>
  </si>
  <si>
    <t>Sant Antoni de Vilamajor</t>
  </si>
  <si>
    <t>Sant Esteve de Palautordera</t>
  </si>
  <si>
    <t>Sant Feliu de Codines</t>
  </si>
  <si>
    <t>Sant Fost de Campsentelles</t>
  </si>
  <si>
    <t>Sant Pere de Vilamajor</t>
  </si>
  <si>
    <t>Sant Quirze Safaja</t>
  </si>
  <si>
    <t>Santa Eulàlia de Ronçana</t>
  </si>
  <si>
    <t>Santa Maria de Martorelles</t>
  </si>
  <si>
    <t>Santa Maria de Palautordera</t>
  </si>
  <si>
    <t>Àrees d'aportació i recollida Porta a porta d'Envasos</t>
  </si>
  <si>
    <t>Àrees d'aportació i recollida Porta a porta de Vidre</t>
  </si>
  <si>
    <t>Àrees d'aportació i recollida Porta a porta de FORM</t>
  </si>
  <si>
    <t>Població</t>
  </si>
  <si>
    <t>Increment/Decrement</t>
  </si>
  <si>
    <t>Núm.</t>
  </si>
  <si>
    <t xml:space="preserve">Núm. </t>
  </si>
  <si>
    <t>TOTAL MENSUAL 2021</t>
  </si>
  <si>
    <t>TOTAL MENSUAL 2022</t>
  </si>
  <si>
    <t>ORGÀNICA - 2022</t>
  </si>
  <si>
    <r>
      <t xml:space="preserve">PAPER I CARTRÓ - 2022 </t>
    </r>
    <r>
      <rPr>
        <b/>
        <sz val="12"/>
        <color rgb="FFFF0000"/>
        <rFont val="Calibri"/>
        <family val="2"/>
        <scheme val="minor"/>
      </rPr>
      <t>(CODI LER 200101)</t>
    </r>
  </si>
  <si>
    <r>
      <t xml:space="preserve">VIDRE - 2022 </t>
    </r>
    <r>
      <rPr>
        <b/>
        <sz val="12"/>
        <color rgb="FFFF0000"/>
        <rFont val="Calibri"/>
        <family val="2"/>
        <scheme val="minor"/>
      </rPr>
      <t>(CODI LER 150107)</t>
    </r>
  </si>
  <si>
    <r>
      <t xml:space="preserve">ENVASOS - 2022 </t>
    </r>
    <r>
      <rPr>
        <b/>
        <sz val="12"/>
        <color rgb="FFFF0000"/>
        <rFont val="Calibri"/>
        <family val="2"/>
        <scheme val="minor"/>
      </rPr>
      <t>(CODI LER 200139)</t>
    </r>
  </si>
  <si>
    <t>Àrees d'aportació, recollida complementària i Porta a porta domiciliari</t>
  </si>
  <si>
    <t>Xifres en quilos</t>
  </si>
  <si>
    <t>Paper i Cartró - Porta a porta comercial, Mercat i papereres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</si>
</sst>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[$€]_-;\-* #,##0.00\ [$€]_-;_-* &quot;-&quot;??\ [$€]_-;_-@_-"/>
    <numFmt numFmtId="167" formatCode="#,##0.00&quot;    &quot;;#,##0.00&quot;    &quot;;&quot;-&quot;#&quot;    &quot;;@&quot; &quot;"/>
    <numFmt numFmtId="168" formatCode="#,##0.00&quot; &quot;[$€-403];[Red]&quot;-&quot;#,##0.00&quot; &quot;[$€-403]"/>
    <numFmt numFmtId="169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dashed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rgb="FF000000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rgb="FF000000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/>
      <diagonal/>
    </border>
    <border>
      <left style="thin">
        <color rgb="FF000000"/>
      </left>
      <right style="thin">
        <color rgb="FF000000"/>
      </right>
      <top style="dashed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dashed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dashed">
        <color rgb="FF000000"/>
      </bottom>
      <diagonal/>
    </border>
  </borders>
  <cellStyleXfs count="26">
    <xf numFmtId="0" fontId="0" fillId="0" borderId="0"/>
    <xf numFmtId="165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166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167" fontId="9" fillId="0" borderId="0"/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 textRotation="90"/>
    </xf>
    <xf numFmtId="0" fontId="10" fillId="0" borderId="0">
      <alignment horizontal="center" textRotation="90"/>
    </xf>
    <xf numFmtId="0" fontId="11" fillId="0" borderId="0"/>
    <xf numFmtId="0" fontId="11" fillId="0" borderId="0"/>
    <xf numFmtId="168" fontId="11" fillId="0" borderId="0"/>
    <xf numFmtId="168" fontId="11" fillId="0" borderId="0"/>
    <xf numFmtId="0" fontId="1" fillId="0" borderId="0"/>
    <xf numFmtId="165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52">
    <xf numFmtId="0" fontId="0" fillId="0" borderId="0" xfId="0"/>
    <xf numFmtId="0" fontId="5" fillId="0" borderId="0" xfId="0" applyFont="1" applyProtection="1">
      <protection hidden="1"/>
    </xf>
    <xf numFmtId="3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3" fontId="4" fillId="0" borderId="10" xfId="0" applyNumberFormat="1" applyFont="1" applyBorder="1" applyAlignment="1" applyProtection="1">
      <alignment horizontal="center"/>
      <protection hidden="1"/>
    </xf>
    <xf numFmtId="3" fontId="4" fillId="0" borderId="11" xfId="0" applyNumberFormat="1" applyFont="1" applyBorder="1" applyAlignment="1" applyProtection="1">
      <alignment horizontal="center"/>
      <protection hidden="1"/>
    </xf>
    <xf numFmtId="3" fontId="4" fillId="0" borderId="12" xfId="0" applyNumberFormat="1" applyFont="1" applyBorder="1" applyAlignment="1" applyProtection="1">
      <alignment horizontal="center"/>
      <protection hidden="1"/>
    </xf>
    <xf numFmtId="3" fontId="4" fillId="0" borderId="13" xfId="0" applyNumberFormat="1" applyFont="1" applyBorder="1" applyAlignment="1" applyProtection="1">
      <alignment horizontal="center"/>
      <protection hidden="1"/>
    </xf>
    <xf numFmtId="3" fontId="0" fillId="0" borderId="4" xfId="0" applyNumberFormat="1" applyBorder="1" applyAlignment="1" applyProtection="1">
      <alignment horizontal="center"/>
      <protection hidden="1"/>
    </xf>
    <xf numFmtId="3" fontId="0" fillId="0" borderId="5" xfId="0" applyNumberFormat="1" applyBorder="1" applyAlignment="1" applyProtection="1">
      <alignment horizontal="center"/>
      <protection hidden="1"/>
    </xf>
    <xf numFmtId="3" fontId="0" fillId="0" borderId="6" xfId="0" applyNumberFormat="1" applyBorder="1" applyAlignment="1" applyProtection="1">
      <alignment horizontal="center"/>
      <protection hidden="1"/>
    </xf>
    <xf numFmtId="3" fontId="0" fillId="0" borderId="7" xfId="0" applyNumberFormat="1" applyBorder="1" applyAlignment="1" applyProtection="1">
      <alignment horizontal="center"/>
      <protection hidden="1"/>
    </xf>
    <xf numFmtId="3" fontId="0" fillId="0" borderId="14" xfId="0" applyNumberFormat="1" applyBorder="1" applyAlignment="1" applyProtection="1">
      <alignment horizontal="center"/>
      <protection hidden="1"/>
    </xf>
    <xf numFmtId="3" fontId="0" fillId="0" borderId="8" xfId="0" applyNumberFormat="1" applyBorder="1" applyAlignment="1" applyProtection="1">
      <alignment horizontal="center"/>
      <protection hidden="1"/>
    </xf>
    <xf numFmtId="3" fontId="0" fillId="0" borderId="9" xfId="0" applyNumberFormat="1" applyBorder="1" applyAlignment="1" applyProtection="1">
      <alignment horizontal="center"/>
      <protection hidden="1"/>
    </xf>
    <xf numFmtId="3" fontId="4" fillId="0" borderId="18" xfId="0" applyNumberFormat="1" applyFont="1" applyBorder="1" applyAlignment="1" applyProtection="1">
      <alignment horizontal="center"/>
      <protection hidden="1"/>
    </xf>
    <xf numFmtId="3" fontId="4" fillId="0" borderId="19" xfId="0" applyNumberFormat="1" applyFont="1" applyBorder="1" applyAlignment="1" applyProtection="1">
      <alignment horizontal="center"/>
      <protection hidden="1"/>
    </xf>
    <xf numFmtId="0" fontId="7" fillId="0" borderId="0" xfId="0" applyNumberFormat="1" applyFont="1" applyFill="1" applyBorder="1" applyAlignment="1" applyProtection="1">
      <alignment horizontal="left"/>
      <protection hidden="1"/>
    </xf>
    <xf numFmtId="3" fontId="7" fillId="0" borderId="0" xfId="0" applyNumberFormat="1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3" fontId="0" fillId="0" borderId="0" xfId="0" applyNumberFormat="1" applyProtection="1">
      <protection hidden="1"/>
    </xf>
    <xf numFmtId="3" fontId="0" fillId="0" borderId="22" xfId="0" applyNumberFormat="1" applyBorder="1" applyAlignment="1" applyProtection="1">
      <alignment horizontal="center"/>
      <protection hidden="1"/>
    </xf>
    <xf numFmtId="0" fontId="4" fillId="0" borderId="13" xfId="0" applyFont="1" applyBorder="1" applyProtection="1">
      <protection hidden="1"/>
    </xf>
    <xf numFmtId="0" fontId="3" fillId="0" borderId="2" xfId="0" applyNumberFormat="1" applyFont="1" applyFill="1" applyBorder="1" applyAlignment="1" applyProtection="1">
      <alignment horizontal="left"/>
      <protection hidden="1"/>
    </xf>
    <xf numFmtId="0" fontId="3" fillId="0" borderId="3" xfId="0" applyNumberFormat="1" applyFont="1" applyFill="1" applyBorder="1" applyAlignment="1" applyProtection="1">
      <alignment horizontal="left"/>
      <protection hidden="1"/>
    </xf>
    <xf numFmtId="0" fontId="3" fillId="0" borderId="1" xfId="0" applyNumberFormat="1" applyFont="1" applyFill="1" applyBorder="1" applyAlignment="1" applyProtection="1">
      <alignment horizontal="left"/>
      <protection hidden="1"/>
    </xf>
    <xf numFmtId="3" fontId="4" fillId="0" borderId="20" xfId="0" applyNumberFormat="1" applyFont="1" applyBorder="1" applyAlignment="1" applyProtection="1">
      <alignment horizontal="center"/>
      <protection hidden="1"/>
    </xf>
    <xf numFmtId="0" fontId="7" fillId="0" borderId="29" xfId="0" applyNumberFormat="1" applyFont="1" applyFill="1" applyBorder="1" applyAlignment="1" applyProtection="1">
      <alignment horizontal="left"/>
      <protection hidden="1"/>
    </xf>
    <xf numFmtId="3" fontId="7" fillId="0" borderId="18" xfId="0" applyNumberFormat="1" applyFont="1" applyBorder="1" applyAlignment="1" applyProtection="1">
      <alignment horizontal="center"/>
      <protection hidden="1"/>
    </xf>
    <xf numFmtId="3" fontId="7" fillId="0" borderId="19" xfId="0" applyNumberFormat="1" applyFont="1" applyBorder="1" applyAlignment="1" applyProtection="1">
      <alignment horizontal="center"/>
      <protection hidden="1"/>
    </xf>
    <xf numFmtId="3" fontId="7" fillId="0" borderId="21" xfId="0" applyNumberFormat="1" applyFont="1" applyBorder="1" applyAlignment="1" applyProtection="1">
      <alignment horizontal="center"/>
      <protection hidden="1"/>
    </xf>
    <xf numFmtId="3" fontId="7" fillId="0" borderId="29" xfId="0" applyNumberFormat="1" applyFont="1" applyBorder="1" applyAlignment="1" applyProtection="1">
      <alignment horizontal="center"/>
      <protection hidden="1"/>
    </xf>
    <xf numFmtId="3" fontId="0" fillId="0" borderId="33" xfId="0" applyNumberFormat="1" applyBorder="1" applyAlignment="1" applyProtection="1">
      <alignment horizontal="center"/>
      <protection hidden="1"/>
    </xf>
    <xf numFmtId="3" fontId="0" fillId="0" borderId="31" xfId="0" applyNumberFormat="1" applyBorder="1" applyAlignment="1" applyProtection="1">
      <alignment horizontal="center"/>
      <protection hidden="1"/>
    </xf>
    <xf numFmtId="3" fontId="0" fillId="0" borderId="32" xfId="0" applyNumberFormat="1" applyBorder="1" applyAlignment="1" applyProtection="1">
      <alignment horizontal="center"/>
      <protection hidden="1"/>
    </xf>
    <xf numFmtId="3" fontId="0" fillId="0" borderId="34" xfId="0" applyNumberFormat="1" applyBorder="1" applyAlignment="1" applyProtection="1">
      <alignment horizontal="center"/>
      <protection hidden="1"/>
    </xf>
    <xf numFmtId="3" fontId="7" fillId="0" borderId="35" xfId="0" applyNumberFormat="1" applyFont="1" applyBorder="1" applyAlignment="1" applyProtection="1">
      <alignment horizontal="center"/>
      <protection hidden="1"/>
    </xf>
    <xf numFmtId="3" fontId="4" fillId="0" borderId="25" xfId="0" applyNumberFormat="1" applyFont="1" applyBorder="1" applyAlignment="1" applyProtection="1">
      <alignment horizontal="center"/>
      <protection hidden="1"/>
    </xf>
    <xf numFmtId="3" fontId="7" fillId="0" borderId="36" xfId="0" applyNumberFormat="1" applyFont="1" applyBorder="1" applyAlignment="1" applyProtection="1">
      <alignment horizontal="center"/>
      <protection hidden="1"/>
    </xf>
    <xf numFmtId="3" fontId="0" fillId="0" borderId="37" xfId="0" applyNumberFormat="1" applyBorder="1" applyAlignment="1" applyProtection="1">
      <alignment horizontal="center"/>
      <protection hidden="1"/>
    </xf>
    <xf numFmtId="3" fontId="7" fillId="0" borderId="38" xfId="0" applyNumberFormat="1" applyFont="1" applyBorder="1" applyAlignment="1" applyProtection="1">
      <alignment horizontal="center"/>
      <protection hidden="1"/>
    </xf>
    <xf numFmtId="3" fontId="4" fillId="0" borderId="24" xfId="0" applyNumberFormat="1" applyFont="1" applyBorder="1" applyAlignment="1" applyProtection="1">
      <alignment horizontal="center"/>
      <protection hidden="1"/>
    </xf>
    <xf numFmtId="3" fontId="0" fillId="0" borderId="30" xfId="0" applyNumberFormat="1" applyBorder="1" applyAlignment="1" applyProtection="1">
      <alignment horizontal="center"/>
      <protection hidden="1"/>
    </xf>
    <xf numFmtId="3" fontId="7" fillId="0" borderId="39" xfId="0" applyNumberFormat="1" applyFont="1" applyBorder="1" applyAlignment="1" applyProtection="1">
      <alignment horizontal="center"/>
      <protection hidden="1"/>
    </xf>
    <xf numFmtId="0" fontId="0" fillId="0" borderId="37" xfId="0" applyFill="1" applyBorder="1" applyAlignment="1" applyProtection="1">
      <alignment horizontal="left"/>
      <protection hidden="1"/>
    </xf>
    <xf numFmtId="0" fontId="0" fillId="0" borderId="14" xfId="0" applyFont="1" applyFill="1" applyBorder="1" applyAlignment="1" applyProtection="1">
      <alignment horizontal="left"/>
      <protection hidden="1"/>
    </xf>
    <xf numFmtId="0" fontId="0" fillId="0" borderId="14" xfId="0" applyFill="1" applyBorder="1" applyAlignment="1" applyProtection="1">
      <alignment horizontal="left"/>
      <protection hidden="1"/>
    </xf>
    <xf numFmtId="0" fontId="0" fillId="0" borderId="15" xfId="0" applyFont="1" applyFill="1" applyBorder="1" applyAlignment="1" applyProtection="1">
      <alignment horizontal="left"/>
      <protection hidden="1"/>
    </xf>
    <xf numFmtId="0" fontId="7" fillId="0" borderId="38" xfId="0" applyNumberFormat="1" applyFont="1" applyFill="1" applyBorder="1" applyAlignment="1" applyProtection="1">
      <alignment horizontal="left"/>
      <protection hidden="1"/>
    </xf>
    <xf numFmtId="3" fontId="0" fillId="0" borderId="42" xfId="0" applyNumberFormat="1" applyBorder="1" applyAlignment="1" applyProtection="1">
      <alignment horizontal="center"/>
      <protection hidden="1"/>
    </xf>
    <xf numFmtId="3" fontId="0" fillId="0" borderId="43" xfId="0" applyNumberFormat="1" applyBorder="1" applyAlignment="1" applyProtection="1">
      <alignment horizontal="center"/>
      <protection hidden="1"/>
    </xf>
    <xf numFmtId="3" fontId="0" fillId="0" borderId="44" xfId="0" applyNumberFormat="1" applyBorder="1" applyAlignment="1" applyProtection="1">
      <alignment horizontal="center"/>
      <protection hidden="1"/>
    </xf>
    <xf numFmtId="3" fontId="0" fillId="0" borderId="45" xfId="0" applyNumberFormat="1" applyBorder="1" applyAlignment="1" applyProtection="1">
      <alignment horizontal="center"/>
      <protection hidden="1"/>
    </xf>
    <xf numFmtId="3" fontId="0" fillId="0" borderId="46" xfId="0" applyNumberFormat="1" applyBorder="1" applyAlignment="1" applyProtection="1">
      <alignment horizontal="center"/>
      <protection hidden="1"/>
    </xf>
    <xf numFmtId="3" fontId="0" fillId="0" borderId="47" xfId="0" applyNumberFormat="1" applyBorder="1" applyAlignment="1" applyProtection="1">
      <alignment horizontal="center"/>
      <protection hidden="1"/>
    </xf>
    <xf numFmtId="3" fontId="0" fillId="0" borderId="48" xfId="0" applyNumberFormat="1" applyBorder="1" applyAlignment="1" applyProtection="1">
      <alignment horizontal="center"/>
      <protection hidden="1"/>
    </xf>
    <xf numFmtId="3" fontId="0" fillId="0" borderId="50" xfId="0" applyNumberFormat="1" applyBorder="1" applyAlignment="1" applyProtection="1">
      <alignment horizontal="center"/>
      <protection hidden="1"/>
    </xf>
    <xf numFmtId="0" fontId="4" fillId="0" borderId="51" xfId="0" applyNumberFormat="1" applyFont="1" applyFill="1" applyBorder="1" applyAlignment="1" applyProtection="1">
      <alignment horizontal="left"/>
      <protection hidden="1"/>
    </xf>
    <xf numFmtId="9" fontId="0" fillId="0" borderId="0" xfId="11" applyFont="1" applyAlignment="1" applyProtection="1">
      <alignment horizontal="center"/>
      <protection hidden="1"/>
    </xf>
    <xf numFmtId="169" fontId="12" fillId="0" borderId="22" xfId="11" applyNumberFormat="1" applyFont="1" applyBorder="1" applyAlignment="1" applyProtection="1">
      <alignment horizont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0" fontId="4" fillId="0" borderId="13" xfId="0" applyNumberFormat="1" applyFont="1" applyFill="1" applyBorder="1" applyAlignment="1" applyProtection="1">
      <alignment horizontal="left"/>
      <protection hidden="1"/>
    </xf>
    <xf numFmtId="169" fontId="12" fillId="0" borderId="52" xfId="11" applyNumberFormat="1" applyFont="1" applyBorder="1" applyAlignment="1" applyProtection="1">
      <alignment horizontal="center"/>
      <protection hidden="1"/>
    </xf>
    <xf numFmtId="0" fontId="13" fillId="0" borderId="13" xfId="0" applyNumberFormat="1" applyFont="1" applyFill="1" applyBorder="1" applyAlignment="1" applyProtection="1">
      <alignment horizontal="left"/>
      <protection hidden="1"/>
    </xf>
    <xf numFmtId="3" fontId="0" fillId="0" borderId="53" xfId="0" applyNumberFormat="1" applyBorder="1" applyAlignment="1" applyProtection="1">
      <alignment horizontal="center"/>
      <protection hidden="1"/>
    </xf>
    <xf numFmtId="3" fontId="4" fillId="0" borderId="31" xfId="0" applyNumberFormat="1" applyFont="1" applyFill="1" applyBorder="1" applyAlignment="1" applyProtection="1">
      <alignment horizontal="center"/>
      <protection hidden="1"/>
    </xf>
    <xf numFmtId="3" fontId="0" fillId="0" borderId="6" xfId="0" applyNumberFormat="1" applyFill="1" applyBorder="1" applyAlignment="1" applyProtection="1">
      <alignment horizontal="center"/>
      <protection hidden="1"/>
    </xf>
    <xf numFmtId="3" fontId="0" fillId="0" borderId="22" xfId="0" applyNumberFormat="1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left"/>
      <protection hidden="1"/>
    </xf>
    <xf numFmtId="3" fontId="0" fillId="0" borderId="54" xfId="0" applyNumberFormat="1" applyBorder="1" applyAlignment="1" applyProtection="1">
      <alignment horizontal="center"/>
      <protection hidden="1"/>
    </xf>
    <xf numFmtId="3" fontId="0" fillId="0" borderId="55" xfId="0" applyNumberFormat="1" applyBorder="1" applyAlignment="1" applyProtection="1">
      <alignment horizontal="center"/>
      <protection hidden="1"/>
    </xf>
    <xf numFmtId="3" fontId="0" fillId="0" borderId="56" xfId="0" applyNumberFormat="1" applyBorder="1" applyAlignment="1" applyProtection="1">
      <alignment horizontal="center"/>
      <protection hidden="1"/>
    </xf>
    <xf numFmtId="3" fontId="4" fillId="0" borderId="0" xfId="0" applyNumberFormat="1" applyFont="1" applyAlignment="1" applyProtection="1">
      <alignment horizontal="center"/>
      <protection hidden="1"/>
    </xf>
    <xf numFmtId="0" fontId="0" fillId="0" borderId="57" xfId="0" applyFill="1" applyBorder="1" applyAlignment="1" applyProtection="1">
      <alignment horizontal="left"/>
      <protection hidden="1"/>
    </xf>
    <xf numFmtId="0" fontId="0" fillId="0" borderId="58" xfId="0" applyFont="1" applyFill="1" applyBorder="1" applyAlignment="1" applyProtection="1">
      <alignment horizontal="left"/>
      <protection hidden="1"/>
    </xf>
    <xf numFmtId="0" fontId="0" fillId="0" borderId="58" xfId="0" applyFill="1" applyBorder="1" applyAlignment="1" applyProtection="1">
      <alignment horizontal="left"/>
      <protection hidden="1"/>
    </xf>
    <xf numFmtId="3" fontId="0" fillId="0" borderId="60" xfId="0" applyNumberFormat="1" applyBorder="1" applyAlignment="1" applyProtection="1">
      <alignment horizontal="center"/>
      <protection hidden="1"/>
    </xf>
    <xf numFmtId="3" fontId="0" fillId="0" borderId="14" xfId="0" applyNumberFormat="1" applyFont="1" applyBorder="1" applyAlignment="1" applyProtection="1">
      <alignment horizontal="center"/>
      <protection hidden="1"/>
    </xf>
    <xf numFmtId="0" fontId="0" fillId="0" borderId="59" xfId="0" applyFill="1" applyBorder="1" applyAlignment="1" applyProtection="1">
      <alignment horizontal="left"/>
      <protection hidden="1"/>
    </xf>
    <xf numFmtId="3" fontId="0" fillId="0" borderId="49" xfId="0" applyNumberFormat="1" applyBorder="1" applyAlignment="1" applyProtection="1">
      <alignment horizontal="center"/>
      <protection hidden="1"/>
    </xf>
    <xf numFmtId="0" fontId="0" fillId="0" borderId="61" xfId="0" applyFill="1" applyBorder="1" applyAlignment="1" applyProtection="1">
      <alignment horizontal="left"/>
      <protection hidden="1"/>
    </xf>
    <xf numFmtId="0" fontId="0" fillId="0" borderId="62" xfId="0" applyFont="1" applyFill="1" applyBorder="1" applyAlignment="1" applyProtection="1">
      <alignment horizontal="left"/>
      <protection hidden="1"/>
    </xf>
    <xf numFmtId="0" fontId="0" fillId="0" borderId="62" xfId="0" applyFill="1" applyBorder="1" applyAlignment="1" applyProtection="1">
      <alignment horizontal="left"/>
      <protection hidden="1"/>
    </xf>
    <xf numFmtId="3" fontId="4" fillId="0" borderId="51" xfId="0" applyNumberFormat="1" applyFont="1" applyBorder="1" applyAlignment="1" applyProtection="1">
      <alignment horizontal="center"/>
      <protection hidden="1"/>
    </xf>
    <xf numFmtId="3" fontId="0" fillId="0" borderId="40" xfId="0" applyNumberFormat="1" applyBorder="1" applyAlignment="1" applyProtection="1">
      <alignment horizontal="center"/>
      <protection hidden="1"/>
    </xf>
    <xf numFmtId="3" fontId="0" fillId="0" borderId="41" xfId="0" applyNumberFormat="1" applyBorder="1" applyAlignment="1" applyProtection="1">
      <alignment horizontal="center"/>
      <protection hidden="1"/>
    </xf>
    <xf numFmtId="0" fontId="3" fillId="0" borderId="23" xfId="0" applyNumberFormat="1" applyFont="1" applyFill="1" applyBorder="1" applyAlignment="1" applyProtection="1">
      <alignment horizontal="left"/>
      <protection hidden="1"/>
    </xf>
    <xf numFmtId="3" fontId="6" fillId="0" borderId="56" xfId="0" applyNumberFormat="1" applyFont="1" applyFill="1" applyBorder="1" applyAlignment="1" applyProtection="1">
      <alignment horizontal="center"/>
      <protection hidden="1"/>
    </xf>
    <xf numFmtId="3" fontId="3" fillId="0" borderId="26" xfId="0" applyNumberFormat="1" applyFont="1" applyFill="1" applyBorder="1" applyAlignment="1" applyProtection="1">
      <alignment horizontal="center"/>
      <protection hidden="1"/>
    </xf>
    <xf numFmtId="3" fontId="3" fillId="0" borderId="4" xfId="0" applyNumberFormat="1" applyFont="1" applyFill="1" applyBorder="1" applyAlignment="1" applyProtection="1">
      <alignment horizontal="center"/>
      <protection hidden="1"/>
    </xf>
    <xf numFmtId="3" fontId="3" fillId="0" borderId="16" xfId="0" applyNumberFormat="1" applyFont="1" applyFill="1" applyBorder="1" applyAlignment="1" applyProtection="1">
      <alignment horizontal="center"/>
      <protection hidden="1"/>
    </xf>
    <xf numFmtId="3" fontId="3" fillId="0" borderId="6" xfId="0" applyNumberFormat="1" applyFont="1" applyFill="1" applyBorder="1" applyAlignment="1" applyProtection="1">
      <alignment horizontal="center"/>
      <protection hidden="1"/>
    </xf>
    <xf numFmtId="3" fontId="3" fillId="0" borderId="7" xfId="0" applyNumberFormat="1" applyFont="1" applyFill="1" applyBorder="1" applyAlignment="1" applyProtection="1">
      <alignment horizontal="center"/>
      <protection hidden="1"/>
    </xf>
    <xf numFmtId="3" fontId="3" fillId="0" borderId="17" xfId="0" applyNumberFormat="1" applyFont="1" applyFill="1" applyBorder="1" applyAlignment="1" applyProtection="1">
      <alignment horizontal="center"/>
      <protection hidden="1"/>
    </xf>
    <xf numFmtId="3" fontId="3" fillId="0" borderId="8" xfId="0" applyNumberFormat="1" applyFont="1" applyFill="1" applyBorder="1" applyAlignment="1" applyProtection="1">
      <alignment horizontal="center"/>
      <protection hidden="1"/>
    </xf>
    <xf numFmtId="3" fontId="3" fillId="0" borderId="9" xfId="0" applyNumberFormat="1" applyFont="1" applyFill="1" applyBorder="1" applyAlignment="1" applyProtection="1">
      <alignment horizontal="center"/>
      <protection hidden="1"/>
    </xf>
    <xf numFmtId="169" fontId="13" fillId="0" borderId="10" xfId="11" applyNumberFormat="1" applyFont="1" applyFill="1" applyBorder="1" applyAlignment="1" applyProtection="1">
      <alignment horizontal="center"/>
      <protection hidden="1"/>
    </xf>
    <xf numFmtId="169" fontId="13" fillId="0" borderId="11" xfId="11" applyNumberFormat="1" applyFont="1" applyFill="1" applyBorder="1" applyAlignment="1" applyProtection="1">
      <alignment horizontal="center"/>
      <protection hidden="1"/>
    </xf>
    <xf numFmtId="3" fontId="4" fillId="0" borderId="26" xfId="0" applyNumberFormat="1" applyFont="1" applyBorder="1" applyAlignment="1" applyProtection="1">
      <alignment horizontal="center"/>
      <protection hidden="1"/>
    </xf>
    <xf numFmtId="3" fontId="4" fillId="0" borderId="27" xfId="0" applyNumberFormat="1" applyFont="1" applyBorder="1" applyAlignment="1" applyProtection="1">
      <alignment horizontal="center"/>
      <protection hidden="1"/>
    </xf>
    <xf numFmtId="3" fontId="4" fillId="0" borderId="28" xfId="0" applyNumberFormat="1" applyFont="1" applyBorder="1" applyAlignment="1" applyProtection="1">
      <alignment horizontal="center"/>
      <protection hidden="1"/>
    </xf>
    <xf numFmtId="3" fontId="3" fillId="0" borderId="1" xfId="0" applyNumberFormat="1" applyFont="1" applyFill="1" applyBorder="1" applyAlignment="1" applyProtection="1">
      <alignment horizontal="center"/>
      <protection hidden="1"/>
    </xf>
    <xf numFmtId="3" fontId="3" fillId="0" borderId="2" xfId="0" applyNumberFormat="1" applyFont="1" applyFill="1" applyBorder="1" applyAlignment="1" applyProtection="1">
      <alignment horizontal="center"/>
      <protection hidden="1"/>
    </xf>
    <xf numFmtId="3" fontId="3" fillId="0" borderId="3" xfId="0" applyNumberFormat="1" applyFont="1" applyFill="1" applyBorder="1" applyAlignment="1" applyProtection="1">
      <alignment horizontal="center"/>
      <protection hidden="1"/>
    </xf>
    <xf numFmtId="3" fontId="0" fillId="0" borderId="16" xfId="0" applyNumberFormat="1" applyBorder="1" applyAlignment="1" applyProtection="1">
      <alignment horizontal="center"/>
      <protection hidden="1"/>
    </xf>
    <xf numFmtId="3" fontId="0" fillId="0" borderId="63" xfId="0" applyNumberForma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64" xfId="7" applyNumberFormat="1" applyFont="1" applyBorder="1" applyAlignment="1">
      <alignment horizontal="center"/>
    </xf>
    <xf numFmtId="3" fontId="0" fillId="0" borderId="65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6" xfId="7" applyNumberFormat="1" applyFont="1" applyBorder="1" applyAlignment="1">
      <alignment horizontal="center"/>
    </xf>
    <xf numFmtId="10" fontId="13" fillId="0" borderId="11" xfId="11" applyNumberFormat="1" applyFont="1" applyFill="1" applyBorder="1" applyAlignment="1" applyProtection="1">
      <alignment horizontal="center"/>
      <protection hidden="1"/>
    </xf>
    <xf numFmtId="3" fontId="4" fillId="0" borderId="37" xfId="0" applyNumberFormat="1" applyFont="1" applyBorder="1" applyAlignment="1" applyProtection="1">
      <alignment horizontal="center"/>
      <protection hidden="1"/>
    </xf>
    <xf numFmtId="3" fontId="4" fillId="0" borderId="14" xfId="0" applyNumberFormat="1" applyFont="1" applyBorder="1" applyAlignment="1" applyProtection="1">
      <alignment horizontal="center"/>
      <protection hidden="1"/>
    </xf>
    <xf numFmtId="3" fontId="4" fillId="0" borderId="15" xfId="0" applyNumberFormat="1" applyFont="1" applyBorder="1" applyAlignment="1" applyProtection="1">
      <alignment horizontal="center"/>
      <protection hidden="1"/>
    </xf>
    <xf numFmtId="3" fontId="12" fillId="0" borderId="37" xfId="0" applyNumberFormat="1" applyFont="1" applyBorder="1" applyAlignment="1" applyProtection="1">
      <alignment horizontal="center"/>
      <protection hidden="1"/>
    </xf>
    <xf numFmtId="3" fontId="12" fillId="0" borderId="14" xfId="0" applyNumberFormat="1" applyFont="1" applyBorder="1" applyAlignment="1" applyProtection="1">
      <alignment horizontal="center"/>
      <protection hidden="1"/>
    </xf>
    <xf numFmtId="3" fontId="12" fillId="0" borderId="15" xfId="0" applyNumberFormat="1" applyFont="1" applyBorder="1" applyAlignment="1" applyProtection="1">
      <alignment horizontal="center"/>
      <protection hidden="1"/>
    </xf>
    <xf numFmtId="169" fontId="12" fillId="0" borderId="18" xfId="11" applyNumberFormat="1" applyFont="1" applyBorder="1" applyAlignment="1" applyProtection="1">
      <alignment horizontal="center"/>
      <protection hidden="1"/>
    </xf>
    <xf numFmtId="169" fontId="12" fillId="0" borderId="19" xfId="11" applyNumberFormat="1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3" fontId="0" fillId="0" borderId="0" xfId="0" applyNumberFormat="1" applyBorder="1" applyAlignment="1" applyProtection="1">
      <alignment horizontal="center"/>
      <protection hidden="1"/>
    </xf>
    <xf numFmtId="0" fontId="12" fillId="0" borderId="20" xfId="0" applyNumberFormat="1" applyFont="1" applyFill="1" applyBorder="1" applyAlignment="1">
      <alignment horizontal="left"/>
    </xf>
    <xf numFmtId="3" fontId="0" fillId="0" borderId="67" xfId="0" applyNumberFormat="1" applyBorder="1" applyAlignment="1" applyProtection="1">
      <alignment horizontal="center"/>
      <protection hidden="1"/>
    </xf>
    <xf numFmtId="0" fontId="0" fillId="0" borderId="68" xfId="0" applyFill="1" applyBorder="1" applyAlignment="1" applyProtection="1">
      <alignment horizontal="left"/>
      <protection hidden="1"/>
    </xf>
    <xf numFmtId="3" fontId="0" fillId="0" borderId="69" xfId="0" applyNumberFormat="1" applyBorder="1" applyAlignment="1" applyProtection="1">
      <alignment horizontal="center"/>
      <protection hidden="1"/>
    </xf>
    <xf numFmtId="3" fontId="0" fillId="0" borderId="70" xfId="0" applyNumberFormat="1" applyBorder="1" applyAlignment="1" applyProtection="1">
      <alignment horizontal="center"/>
      <protection hidden="1"/>
    </xf>
    <xf numFmtId="3" fontId="4" fillId="0" borderId="72" xfId="0" applyNumberFormat="1" applyFont="1" applyBorder="1" applyAlignment="1" applyProtection="1">
      <alignment horizontal="center"/>
      <protection hidden="1"/>
    </xf>
    <xf numFmtId="3" fontId="4" fillId="0" borderId="73" xfId="0" applyNumberFormat="1" applyFont="1" applyBorder="1" applyAlignment="1" applyProtection="1">
      <alignment horizontal="center"/>
      <protection hidden="1"/>
    </xf>
    <xf numFmtId="3" fontId="0" fillId="0" borderId="74" xfId="0" applyNumberFormat="1" applyBorder="1" applyAlignment="1" applyProtection="1">
      <alignment horizontal="center"/>
      <protection hidden="1"/>
    </xf>
    <xf numFmtId="3" fontId="4" fillId="0" borderId="75" xfId="0" applyNumberFormat="1" applyFont="1" applyBorder="1" applyAlignment="1" applyProtection="1">
      <alignment horizontal="center"/>
      <protection hidden="1"/>
    </xf>
    <xf numFmtId="3" fontId="7" fillId="0" borderId="66" xfId="0" applyNumberFormat="1" applyFont="1" applyBorder="1" applyAlignment="1" applyProtection="1">
      <alignment horizontal="center"/>
      <protection hidden="1"/>
    </xf>
    <xf numFmtId="3" fontId="4" fillId="0" borderId="71" xfId="0" applyNumberFormat="1" applyFont="1" applyBorder="1" applyAlignment="1" applyProtection="1">
      <alignment horizontal="center"/>
      <protection hidden="1"/>
    </xf>
    <xf numFmtId="3" fontId="7" fillId="0" borderId="76" xfId="0" applyNumberFormat="1" applyFont="1" applyBorder="1" applyAlignment="1" applyProtection="1">
      <alignment horizontal="center"/>
      <protection hidden="1"/>
    </xf>
    <xf numFmtId="4" fontId="15" fillId="0" borderId="0" xfId="0" applyNumberFormat="1" applyFont="1"/>
    <xf numFmtId="4" fontId="0" fillId="0" borderId="0" xfId="0" applyNumberFormat="1"/>
    <xf numFmtId="3" fontId="14" fillId="0" borderId="6" xfId="0" applyNumberFormat="1" applyFont="1" applyBorder="1" applyAlignment="1" applyProtection="1">
      <alignment horizontal="center"/>
      <protection hidden="1"/>
    </xf>
    <xf numFmtId="3" fontId="14" fillId="0" borderId="33" xfId="0" applyNumberFormat="1" applyFont="1" applyBorder="1" applyAlignment="1" applyProtection="1">
      <alignment horizontal="center"/>
      <protection hidden="1"/>
    </xf>
    <xf numFmtId="3" fontId="14" fillId="0" borderId="43" xfId="0" applyNumberFormat="1" applyFont="1" applyBorder="1" applyAlignment="1" applyProtection="1">
      <alignment horizontal="center"/>
      <protection hidden="1"/>
    </xf>
    <xf numFmtId="169" fontId="12" fillId="0" borderId="77" xfId="11" applyNumberFormat="1" applyFont="1" applyBorder="1" applyAlignment="1" applyProtection="1">
      <alignment horizontal="center"/>
      <protection hidden="1"/>
    </xf>
    <xf numFmtId="3" fontId="4" fillId="0" borderId="78" xfId="0" applyNumberFormat="1" applyFont="1" applyBorder="1" applyAlignment="1" applyProtection="1">
      <alignment horizontal="center"/>
      <protection hidden="1"/>
    </xf>
    <xf numFmtId="0" fontId="4" fillId="0" borderId="13" xfId="0" applyFont="1" applyFill="1" applyBorder="1" applyAlignment="1" applyProtection="1">
      <alignment horizontal="left"/>
      <protection hidden="1"/>
    </xf>
    <xf numFmtId="3" fontId="0" fillId="0" borderId="54" xfId="0" applyNumberFormat="1" applyFill="1" applyBorder="1" applyAlignment="1" applyProtection="1">
      <alignment horizontal="center"/>
      <protection hidden="1"/>
    </xf>
    <xf numFmtId="3" fontId="0" fillId="0" borderId="4" xfId="0" applyNumberFormat="1" applyFill="1" applyBorder="1" applyAlignment="1" applyProtection="1">
      <alignment horizontal="center"/>
      <protection hidden="1"/>
    </xf>
    <xf numFmtId="3" fontId="0" fillId="0" borderId="31" xfId="0" applyNumberFormat="1" applyFill="1" applyBorder="1" applyAlignment="1" applyProtection="1">
      <alignment horizontal="center"/>
      <protection hidden="1"/>
    </xf>
    <xf numFmtId="3" fontId="14" fillId="0" borderId="31" xfId="0" applyNumberFormat="1" applyFont="1" applyFill="1" applyBorder="1" applyAlignment="1" applyProtection="1">
      <alignment horizontal="center"/>
      <protection hidden="1"/>
    </xf>
    <xf numFmtId="3" fontId="0" fillId="0" borderId="79" xfId="0" applyNumberFormat="1" applyBorder="1" applyAlignment="1" applyProtection="1">
      <alignment horizontal="center"/>
      <protection hidden="1"/>
    </xf>
    <xf numFmtId="3" fontId="0" fillId="0" borderId="0" xfId="0" applyNumberFormat="1" applyFill="1"/>
    <xf numFmtId="3" fontId="3" fillId="0" borderId="6" xfId="0" applyNumberFormat="1" applyFont="1" applyBorder="1" applyAlignment="1">
      <alignment horizontal="center"/>
    </xf>
    <xf numFmtId="3" fontId="0" fillId="0" borderId="0" xfId="11" applyNumberFormat="1" applyFont="1" applyAlignment="1" applyProtection="1">
      <alignment horizontal="center"/>
      <protection hidden="1"/>
    </xf>
  </cellXfs>
  <cellStyles count="26">
    <cellStyle name="Comma" xfId="1"/>
    <cellStyle name="Comma[0]" xfId="2"/>
    <cellStyle name="Currency" xfId="3"/>
    <cellStyle name="Currency[0]" xfId="4"/>
    <cellStyle name="Euro" xfId="10"/>
    <cellStyle name="Excel Built-in Comma" xfId="13"/>
    <cellStyle name="Heading" xfId="14"/>
    <cellStyle name="Heading 1" xfId="15"/>
    <cellStyle name="Heading1" xfId="16"/>
    <cellStyle name="Heading1 2" xfId="17"/>
    <cellStyle name="Millares 2" xfId="23"/>
    <cellStyle name="Normal" xfId="0" builtinId="0"/>
    <cellStyle name="Normal 2" xfId="5"/>
    <cellStyle name="Normal 2 2" xfId="6"/>
    <cellStyle name="Normal 2 3" xfId="22"/>
    <cellStyle name="Normal 3" xfId="7"/>
    <cellStyle name="Normal 3 2" xfId="24"/>
    <cellStyle name="Normal 4" xfId="9"/>
    <cellStyle name="Normal 5" xfId="12"/>
    <cellStyle name="Percent" xfId="8"/>
    <cellStyle name="Porcentaje" xfId="11" builtinId="5"/>
    <cellStyle name="Porcentual 2" xfId="25"/>
    <cellStyle name="Result" xfId="18"/>
    <cellStyle name="Result 3" xfId="19"/>
    <cellStyle name="Result2" xfId="20"/>
    <cellStyle name="Result2 4" xfId="21"/>
  </cellStyles>
  <dxfs count="96">
    <dxf>
      <font>
        <b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medium">
          <color indexed="64"/>
        </left>
        <right/>
        <top style="dashed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protection locked="1" hidden="1"/>
    </dxf>
    <dxf>
      <font>
        <condense val="0"/>
        <extend val="0"/>
        <color rgb="FF9C0006"/>
      </font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/>
        <top style="dashed">
          <color indexed="64"/>
        </top>
        <bottom/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medium">
          <color indexed="64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rgb="FF000000"/>
        </left>
        <right/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/>
        <top style="dashed">
          <color indexed="64"/>
        </top>
        <bottom/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dashed">
          <color rgb="FF000000"/>
        </top>
        <bottom style="medium">
          <color rgb="FF000000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border>
        <top style="dashed">
          <color rgb="FF000000"/>
        </top>
        <vertical/>
        <horizontal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border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border>
        <top style="dashed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border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Estilo de tabla 1" pivot="0" count="1">
      <tableStyleElement type="firstRowStripe" dxfId="95"/>
    </tableStyle>
  </tableStyles>
  <colors>
    <mruColors>
      <color rgb="FFFF6600"/>
      <color rgb="FF753805"/>
      <color rgb="FF800000"/>
      <color rgb="FFE2E2E2"/>
      <color rgb="FFCFC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Paper i Cartró 2021-2022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'PAPER I CARTRÓ'!$B$46</c:f>
              <c:strCache>
                <c:ptCount val="1"/>
                <c:pt idx="0">
                  <c:v>TOTAL MENSUAL 2021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2.3408964800777889E-17"/>
                  <c:y val="-3.973509933774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90-4927-8984-8955055C6FCE}"/>
                </c:ext>
              </c:extLst>
            </c:dLbl>
            <c:dLbl>
              <c:idx val="3"/>
              <c:layout>
                <c:manualLayout>
                  <c:x val="0"/>
                  <c:y val="-2.6490066225165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90-4927-8984-8955055C6FCE}"/>
                </c:ext>
              </c:extLst>
            </c:dLbl>
            <c:dLbl>
              <c:idx val="4"/>
              <c:layout>
                <c:manualLayout>
                  <c:x val="3.1788079470198675E-3"/>
                  <c:y val="-1.7491361241715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13-430B-ABDA-179C807568BF}"/>
                </c:ext>
              </c:extLst>
            </c:dLbl>
            <c:dLbl>
              <c:idx val="5"/>
              <c:layout>
                <c:manualLayout>
                  <c:x val="4.2945611930958957E-3"/>
                  <c:y val="-1.3489208633093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90-4927-8984-8955055C6FCE}"/>
                </c:ext>
              </c:extLst>
            </c:dLbl>
            <c:dLbl>
              <c:idx val="7"/>
              <c:layout>
                <c:manualLayout>
                  <c:x val="-4.2384105960264901E-3"/>
                  <c:y val="-4.121655024179134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3E-4C5D-A6DC-0996E19D5DE4}"/>
                </c:ext>
              </c:extLst>
            </c:dLbl>
            <c:dLbl>
              <c:idx val="8"/>
              <c:layout>
                <c:manualLayout>
                  <c:x val="-9.0571830839025168E-3"/>
                  <c:y val="-1.7985611510791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90-4927-8984-8955055C6FCE}"/>
                </c:ext>
              </c:extLst>
            </c:dLbl>
            <c:dLbl>
              <c:idx val="11"/>
              <c:layout>
                <c:manualLayout>
                  <c:x val="-1.7888402601741391E-2"/>
                  <c:y val="4.3859649122807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90-4927-8984-8955055C6F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CARTRÓ'!$C$46:$N$46</c:f>
              <c:numCache>
                <c:formatCode>#,##0</c:formatCode>
                <c:ptCount val="12"/>
                <c:pt idx="0">
                  <c:v>577979.99999999988</c:v>
                </c:pt>
                <c:pt idx="1">
                  <c:v>521609.99</c:v>
                </c:pt>
                <c:pt idx="2">
                  <c:v>552550.00000000012</c:v>
                </c:pt>
                <c:pt idx="3">
                  <c:v>522102</c:v>
                </c:pt>
                <c:pt idx="4">
                  <c:v>526460.98</c:v>
                </c:pt>
                <c:pt idx="5">
                  <c:v>567729.97000000009</c:v>
                </c:pt>
                <c:pt idx="6">
                  <c:v>573418.98</c:v>
                </c:pt>
                <c:pt idx="7">
                  <c:v>505190.01999999996</c:v>
                </c:pt>
                <c:pt idx="8">
                  <c:v>540496.6399999999</c:v>
                </c:pt>
                <c:pt idx="9">
                  <c:v>532923.98999999987</c:v>
                </c:pt>
                <c:pt idx="10">
                  <c:v>541879.51000000013</c:v>
                </c:pt>
                <c:pt idx="11">
                  <c:v>601263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90-4927-8984-8955055C6FCE}"/>
            </c:ext>
          </c:extLst>
        </c:ser>
        <c:ser>
          <c:idx val="41"/>
          <c:order val="1"/>
          <c:tx>
            <c:strRef>
              <c:f>'PAPER I CARTRÓ'!$B$45</c:f>
              <c:strCache>
                <c:ptCount val="1"/>
                <c:pt idx="0">
                  <c:v>TOTAL MENSUAL 2022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174224460430161E-2"/>
                  <c:y val="-8.7719298245613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90-4927-8984-8955055C6FCE}"/>
                </c:ext>
              </c:extLst>
            </c:dLbl>
            <c:dLbl>
              <c:idx val="1"/>
              <c:layout>
                <c:manualLayout>
                  <c:x val="6.37247092560141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90-4927-8984-8955055C6FCE}"/>
                </c:ext>
              </c:extLst>
            </c:dLbl>
            <c:dLbl>
              <c:idx val="2"/>
              <c:layout>
                <c:manualLayout>
                  <c:x val="1.15025992827878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3E-4C5D-A6DC-0996E19D5DE4}"/>
                </c:ext>
              </c:extLst>
            </c:dLbl>
            <c:dLbl>
              <c:idx val="3"/>
              <c:layout>
                <c:manualLayout>
                  <c:x val="1.2508523643846903E-2"/>
                  <c:y val="-1.324492333195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90-4927-8984-8955055C6FCE}"/>
                </c:ext>
              </c:extLst>
            </c:dLbl>
            <c:dLbl>
              <c:idx val="4"/>
              <c:layout>
                <c:manualLayout>
                  <c:x val="-4.2384105960264901E-3"/>
                  <c:y val="-3.5971223021582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C0-4780-BAE4-42F9EB75B273}"/>
                </c:ext>
              </c:extLst>
            </c:dLbl>
            <c:dLbl>
              <c:idx val="5"/>
              <c:layout>
                <c:manualLayout>
                  <c:x val="7.1268118512213003E-3"/>
                  <c:y val="-8.74313534027243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90-4927-8984-8955055C6FCE}"/>
                </c:ext>
              </c:extLst>
            </c:dLbl>
            <c:dLbl>
              <c:idx val="6"/>
              <c:layout>
                <c:manualLayout>
                  <c:x val="8.9442013008706953E-3"/>
                  <c:y val="-4.3859649122806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90-4927-8984-8955055C6FCE}"/>
                </c:ext>
              </c:extLst>
            </c:dLbl>
            <c:dLbl>
              <c:idx val="7"/>
              <c:layout>
                <c:manualLayout>
                  <c:x val="-2.119205298013245E-3"/>
                  <c:y val="-2.6978417266187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C0-4780-BAE4-42F9EB75B273}"/>
                </c:ext>
              </c:extLst>
            </c:dLbl>
            <c:dLbl>
              <c:idx val="9"/>
              <c:layout>
                <c:manualLayout>
                  <c:x val="8.4001460082388808E-3"/>
                  <c:y val="-3.1585282954738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90-4927-8984-8955055C6FCE}"/>
                </c:ext>
              </c:extLst>
            </c:dLbl>
            <c:dLbl>
              <c:idx val="10"/>
              <c:layout>
                <c:manualLayout>
                  <c:x val="-7.4172185430463576E-3"/>
                  <c:y val="-3.1474820143884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C0-4780-BAE4-42F9EB75B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CARTRÓ'!$C$45:$N$45</c:f>
              <c:numCache>
                <c:formatCode>#,##0</c:formatCode>
                <c:ptCount val="12"/>
                <c:pt idx="0">
                  <c:v>606094.19999999995</c:v>
                </c:pt>
                <c:pt idx="1">
                  <c:v>499302.40000000002</c:v>
                </c:pt>
                <c:pt idx="2">
                  <c:v>577027.80000000005</c:v>
                </c:pt>
                <c:pt idx="3">
                  <c:v>544231.40756463679</c:v>
                </c:pt>
                <c:pt idx="4">
                  <c:v>542247.22235711408</c:v>
                </c:pt>
                <c:pt idx="5">
                  <c:v>538066.79999999993</c:v>
                </c:pt>
                <c:pt idx="6">
                  <c:v>561457.20000000019</c:v>
                </c:pt>
                <c:pt idx="7">
                  <c:v>541601.06333333335</c:v>
                </c:pt>
                <c:pt idx="8">
                  <c:v>553007.05072020006</c:v>
                </c:pt>
                <c:pt idx="9">
                  <c:v>540016.9853358221</c:v>
                </c:pt>
                <c:pt idx="10">
                  <c:v>553328.50835531007</c:v>
                </c:pt>
                <c:pt idx="11">
                  <c:v>659641.97098829399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590-4927-8984-8955055C6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2598528"/>
        <c:axId val="82616704"/>
        <c:axId val="0"/>
      </c:bar3DChart>
      <c:catAx>
        <c:axId val="8259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2616704"/>
        <c:crosses val="autoZero"/>
        <c:auto val="1"/>
        <c:lblAlgn val="ctr"/>
        <c:lblOffset val="100"/>
        <c:noMultiLvlLbl val="0"/>
      </c:catAx>
      <c:valAx>
        <c:axId val="82616704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2598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FORM 2021-2022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FORM!$B$45</c:f>
              <c:strCache>
                <c:ptCount val="1"/>
                <c:pt idx="0">
                  <c:v>TOTAL MENSUAL 2021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-2.9501633126119493E-2"/>
                  <c:y val="-3.6420559059912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BB-4086-84FD-33181D7B1DB4}"/>
                </c:ext>
              </c:extLst>
            </c:dLbl>
            <c:dLbl>
              <c:idx val="1"/>
              <c:layout>
                <c:manualLayout>
                  <c:x val="-1.5421406272166699E-2"/>
                  <c:y val="-2.1865376225170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BB-4086-84FD-33181D7B1DB4}"/>
                </c:ext>
              </c:extLst>
            </c:dLbl>
            <c:dLbl>
              <c:idx val="2"/>
              <c:layout>
                <c:manualLayout>
                  <c:x val="-3.8314176245210752E-3"/>
                  <c:y val="1.7660050289426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BB-4086-84FD-33181D7B1DB4}"/>
                </c:ext>
              </c:extLst>
            </c:dLbl>
            <c:dLbl>
              <c:idx val="3"/>
              <c:layout>
                <c:manualLayout>
                  <c:x val="-4.5274476513865311E-3"/>
                  <c:y val="-1.966568338249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BB-4086-84FD-33181D7B1DB4}"/>
                </c:ext>
              </c:extLst>
            </c:dLbl>
            <c:dLbl>
              <c:idx val="4"/>
              <c:layout>
                <c:manualLayout>
                  <c:x val="-2.3922990859386543E-2"/>
                  <c:y val="-3.0157450774094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BB-4086-84FD-33181D7B1DB4}"/>
                </c:ext>
              </c:extLst>
            </c:dLbl>
            <c:dLbl>
              <c:idx val="5"/>
              <c:layout>
                <c:manualLayout>
                  <c:x val="-8.5790884718500021E-3"/>
                  <c:y val="-1.2052225043195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BB-4086-84FD-33181D7B1DB4}"/>
                </c:ext>
              </c:extLst>
            </c:dLbl>
            <c:dLbl>
              <c:idx val="8"/>
              <c:layout>
                <c:manualLayout>
                  <c:x val="-2.1470746108427662E-3"/>
                  <c:y val="3.2236635656594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BB-4086-84FD-33181D7B1DB4}"/>
                </c:ext>
              </c:extLst>
            </c:dLbl>
            <c:dLbl>
              <c:idx val="9"/>
              <c:layout>
                <c:manualLayout>
                  <c:x val="-4.352475264263465E-3"/>
                  <c:y val="2.1209151431178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BB-4086-84FD-33181D7B1D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FORM!$C$45:$N$45</c:f>
              <c:numCache>
                <c:formatCode>#,##0</c:formatCode>
                <c:ptCount val="12"/>
                <c:pt idx="0">
                  <c:v>430299.99999999994</c:v>
                </c:pt>
                <c:pt idx="1">
                  <c:v>424100</c:v>
                </c:pt>
                <c:pt idx="2">
                  <c:v>513779.99</c:v>
                </c:pt>
                <c:pt idx="3">
                  <c:v>507720</c:v>
                </c:pt>
                <c:pt idx="4">
                  <c:v>571600.01</c:v>
                </c:pt>
                <c:pt idx="5">
                  <c:v>545060</c:v>
                </c:pt>
                <c:pt idx="6">
                  <c:v>514319.99</c:v>
                </c:pt>
                <c:pt idx="7">
                  <c:v>483699.99</c:v>
                </c:pt>
                <c:pt idx="8">
                  <c:v>476529.99999999994</c:v>
                </c:pt>
                <c:pt idx="9">
                  <c:v>495819.99999999994</c:v>
                </c:pt>
                <c:pt idx="10">
                  <c:v>492960</c:v>
                </c:pt>
                <c:pt idx="11">
                  <c:v>491620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5BB-4086-84FD-33181D7B1DB4}"/>
            </c:ext>
          </c:extLst>
        </c:ser>
        <c:ser>
          <c:idx val="41"/>
          <c:order val="1"/>
          <c:tx>
            <c:strRef>
              <c:f>FORM!$B$1</c:f>
              <c:strCache>
                <c:ptCount val="1"/>
                <c:pt idx="0">
                  <c:v>ORGÀNICA - 2022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pPr>
              <a:solidFill>
                <a:schemeClr val="accent6">
                  <a:lumMod val="50000"/>
                </a:schemeClr>
              </a:solidFill>
            </c:spPr>
          </c:marker>
          <c:dLbls>
            <c:dLbl>
              <c:idx val="0"/>
              <c:layout>
                <c:manualLayout>
                  <c:x val="-8.4290380360341442E-3"/>
                  <c:y val="4.045169714045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BB-4086-84FD-33181D7B1DB4}"/>
                </c:ext>
              </c:extLst>
            </c:dLbl>
            <c:dLbl>
              <c:idx val="1"/>
              <c:layout>
                <c:manualLayout>
                  <c:x val="-7.5989105302412671E-3"/>
                  <c:y val="1.410259073816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BB-4086-84FD-33181D7B1DB4}"/>
                </c:ext>
              </c:extLst>
            </c:dLbl>
            <c:dLbl>
              <c:idx val="2"/>
              <c:layout>
                <c:manualLayout>
                  <c:x val="-8.0459389216851612E-3"/>
                  <c:y val="3.9627447981597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BB-4086-84FD-33181D7B1DB4}"/>
                </c:ext>
              </c:extLst>
            </c:dLbl>
            <c:dLbl>
              <c:idx val="4"/>
              <c:layout>
                <c:manualLayout>
                  <c:x val="-8.838758844239597E-3"/>
                  <c:y val="3.9173884900644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514927223424215E-2"/>
                      <c:h val="4.70278178147095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75BB-4086-84FD-33181D7B1DB4}"/>
                </c:ext>
              </c:extLst>
            </c:dLbl>
            <c:dLbl>
              <c:idx val="5"/>
              <c:layout>
                <c:manualLayout>
                  <c:x val="-2.0582740540891813E-2"/>
                  <c:y val="-4.92140660169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BB-4086-84FD-33181D7B1DB4}"/>
                </c:ext>
              </c:extLst>
            </c:dLbl>
            <c:dLbl>
              <c:idx val="6"/>
              <c:layout>
                <c:manualLayout>
                  <c:x val="-1.9796290852971264E-2"/>
                  <c:y val="-4.196308157183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095681842927825E-2"/>
                      <c:h val="7.05710785563223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75BB-4086-84FD-33181D7B1DB4}"/>
                </c:ext>
              </c:extLst>
            </c:dLbl>
            <c:dLbl>
              <c:idx val="7"/>
              <c:layout>
                <c:manualLayout>
                  <c:x val="-2.0635417262902113E-2"/>
                  <c:y val="-2.916336458531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5BB-4086-84FD-33181D7B1DB4}"/>
                </c:ext>
              </c:extLst>
            </c:dLbl>
            <c:dLbl>
              <c:idx val="8"/>
              <c:layout>
                <c:manualLayout>
                  <c:x val="-3.2247539105921376E-3"/>
                  <c:y val="1.6349887594522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5BB-4086-84FD-33181D7B1DB4}"/>
                </c:ext>
              </c:extLst>
            </c:dLbl>
            <c:dLbl>
              <c:idx val="9"/>
              <c:layout>
                <c:manualLayout>
                  <c:x val="-2.5764895330112583E-2"/>
                  <c:y val="-2.1517803836752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5BB-4086-84FD-33181D7B1DB4}"/>
                </c:ext>
              </c:extLst>
            </c:dLbl>
            <c:dLbl>
              <c:idx val="10"/>
              <c:layout>
                <c:manualLayout>
                  <c:x val="-7.5147611379496005E-3"/>
                  <c:y val="-2.452483139178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D0-4DA6-9DF9-D3DF02708A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FORM!$C$44:$N$44</c:f>
              <c:numCache>
                <c:formatCode>#,##0</c:formatCode>
                <c:ptCount val="12"/>
                <c:pt idx="0">
                  <c:v>467460.01</c:v>
                </c:pt>
                <c:pt idx="1">
                  <c:v>458800</c:v>
                </c:pt>
                <c:pt idx="2">
                  <c:v>511459</c:v>
                </c:pt>
                <c:pt idx="3">
                  <c:v>563520</c:v>
                </c:pt>
                <c:pt idx="4">
                  <c:v>639760</c:v>
                </c:pt>
                <c:pt idx="5">
                  <c:v>575880</c:v>
                </c:pt>
                <c:pt idx="6">
                  <c:v>591420</c:v>
                </c:pt>
                <c:pt idx="7">
                  <c:v>625700</c:v>
                </c:pt>
                <c:pt idx="8">
                  <c:v>643319.99999829999</c:v>
                </c:pt>
                <c:pt idx="9">
                  <c:v>636139.99999999988</c:v>
                </c:pt>
                <c:pt idx="10">
                  <c:v>631280</c:v>
                </c:pt>
                <c:pt idx="11">
                  <c:v>637840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5BB-4086-84FD-33181D7B1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59936"/>
        <c:axId val="99961472"/>
      </c:lineChart>
      <c:catAx>
        <c:axId val="9995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99961472"/>
        <c:crosses val="autoZero"/>
        <c:auto val="1"/>
        <c:lblAlgn val="ctr"/>
        <c:lblOffset val="100"/>
        <c:noMultiLvlLbl val="0"/>
      </c:catAx>
      <c:valAx>
        <c:axId val="99961472"/>
        <c:scaling>
          <c:orientation val="minMax"/>
          <c:min val="2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999599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Paper i Cartró 2021-2022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'PAPER I CARTRÓ'!$B$46</c:f>
              <c:strCache>
                <c:ptCount val="1"/>
                <c:pt idx="0">
                  <c:v>TOTAL MENSUAL 2021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</c:spPr>
          </c:marker>
          <c:dLbls>
            <c:dLbl>
              <c:idx val="1"/>
              <c:layout>
                <c:manualLayout>
                  <c:x val="-2.5482237568968585E-2"/>
                  <c:y val="-5.593297094273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E-4E12-A8D7-8591B5134BCB}"/>
                </c:ext>
              </c:extLst>
            </c:dLbl>
            <c:dLbl>
              <c:idx val="2"/>
              <c:layout>
                <c:manualLayout>
                  <c:x val="-2.7601779747857928E-2"/>
                  <c:y val="-8.8130445405791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86-4464-9397-4FE8F8356FC4}"/>
                </c:ext>
              </c:extLst>
            </c:dLbl>
            <c:dLbl>
              <c:idx val="5"/>
              <c:layout>
                <c:manualLayout>
                  <c:x val="-2.9721321926747288E-2"/>
                  <c:y val="-3.9834233711199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3E-4E12-A8D7-8591B5134BCB}"/>
                </c:ext>
              </c:extLst>
            </c:dLbl>
            <c:dLbl>
              <c:idx val="6"/>
              <c:layout>
                <c:manualLayout>
                  <c:x val="-2.7601779747857928E-2"/>
                  <c:y val="-4.7883602326964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86-4464-9397-4FE8F8356F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CARTRÓ'!$C$46:$N$46</c:f>
              <c:numCache>
                <c:formatCode>#,##0</c:formatCode>
                <c:ptCount val="12"/>
                <c:pt idx="0">
                  <c:v>577979.99999999988</c:v>
                </c:pt>
                <c:pt idx="1">
                  <c:v>521609.99</c:v>
                </c:pt>
                <c:pt idx="2">
                  <c:v>552550.00000000012</c:v>
                </c:pt>
                <c:pt idx="3">
                  <c:v>522102</c:v>
                </c:pt>
                <c:pt idx="4">
                  <c:v>526460.98</c:v>
                </c:pt>
                <c:pt idx="5">
                  <c:v>567729.97000000009</c:v>
                </c:pt>
                <c:pt idx="6">
                  <c:v>573418.98</c:v>
                </c:pt>
                <c:pt idx="7">
                  <c:v>505190.01999999996</c:v>
                </c:pt>
                <c:pt idx="8">
                  <c:v>540496.6399999999</c:v>
                </c:pt>
                <c:pt idx="9">
                  <c:v>532923.98999999987</c:v>
                </c:pt>
                <c:pt idx="10">
                  <c:v>541879.51000000013</c:v>
                </c:pt>
                <c:pt idx="11">
                  <c:v>601263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3E-4E12-A8D7-8591B5134BCB}"/>
            </c:ext>
          </c:extLst>
        </c:ser>
        <c:ser>
          <c:idx val="41"/>
          <c:order val="1"/>
          <c:tx>
            <c:strRef>
              <c:f>'PAPER I CARTRÓ'!$B$45</c:f>
              <c:strCache>
                <c:ptCount val="1"/>
                <c:pt idx="0">
                  <c:v>TOTAL MENSUAL 2022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</c:spPr>
          </c:marker>
          <c:dLbls>
            <c:dLbl>
              <c:idx val="1"/>
              <c:layout>
                <c:manualLayout>
                  <c:x val="-2.5482237568968585E-2"/>
                  <c:y val="3.9834233711199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3E-4E12-A8D7-8591B5134BCB}"/>
                </c:ext>
              </c:extLst>
            </c:dLbl>
            <c:dLbl>
              <c:idx val="2"/>
              <c:layout>
                <c:manualLayout>
                  <c:x val="-2.7601779747857928E-2"/>
                  <c:y val="8.410576109790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3E-4E12-A8D7-8591B5134BCB}"/>
                </c:ext>
              </c:extLst>
            </c:dLbl>
            <c:dLbl>
              <c:idx val="5"/>
              <c:layout>
                <c:manualLayout>
                  <c:x val="-2.7601779747857928E-2"/>
                  <c:y val="5.1908286634847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3E-4E12-A8D7-8591B5134BCB}"/>
                </c:ext>
              </c:extLst>
            </c:dLbl>
            <c:dLbl>
              <c:idx val="6"/>
              <c:layout>
                <c:manualLayout>
                  <c:x val="-2.7601779747857928E-2"/>
                  <c:y val="4.3858918019082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D3E-4E12-A8D7-8591B5134B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CARTRÓ'!$C$45:$N$45</c:f>
              <c:numCache>
                <c:formatCode>#,##0</c:formatCode>
                <c:ptCount val="12"/>
                <c:pt idx="0">
                  <c:v>606094.19999999995</c:v>
                </c:pt>
                <c:pt idx="1">
                  <c:v>499302.40000000002</c:v>
                </c:pt>
                <c:pt idx="2">
                  <c:v>577027.80000000005</c:v>
                </c:pt>
                <c:pt idx="3">
                  <c:v>544231.40756463679</c:v>
                </c:pt>
                <c:pt idx="4">
                  <c:v>542247.22235711408</c:v>
                </c:pt>
                <c:pt idx="5">
                  <c:v>538066.79999999993</c:v>
                </c:pt>
                <c:pt idx="6">
                  <c:v>561457.20000000019</c:v>
                </c:pt>
                <c:pt idx="7">
                  <c:v>541601.06333333335</c:v>
                </c:pt>
                <c:pt idx="8">
                  <c:v>553007.05072020006</c:v>
                </c:pt>
                <c:pt idx="9">
                  <c:v>540016.9853358221</c:v>
                </c:pt>
                <c:pt idx="10">
                  <c:v>553328.50835531007</c:v>
                </c:pt>
                <c:pt idx="11">
                  <c:v>659641.97098829399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D3E-4E12-A8D7-8591B5134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07264"/>
        <c:axId val="73308800"/>
      </c:lineChart>
      <c:catAx>
        <c:axId val="7330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3308800"/>
        <c:crosses val="autoZero"/>
        <c:auto val="1"/>
        <c:lblAlgn val="ctr"/>
        <c:lblOffset val="100"/>
        <c:noMultiLvlLbl val="0"/>
      </c:catAx>
      <c:valAx>
        <c:axId val="73308800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33072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</c:legendEntry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Paper i Cartró. Porta a porta comercial,</a:t>
            </a:r>
            <a:r>
              <a:rPr lang="es-ES" sz="1600" baseline="0"/>
              <a:t> Mercat i Papereres.</a:t>
            </a:r>
            <a:r>
              <a:rPr lang="es-ES" sz="1600"/>
              <a:t> 2021-2022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'PAPER CARTRÓ COMERCIAL'!$B$46</c:f>
              <c:strCache>
                <c:ptCount val="1"/>
                <c:pt idx="0">
                  <c:v>TOTAL MENSUAL 2021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2.3408964800777929E-17"/>
                  <c:y val="-3.973509933774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A3-4193-9D5A-221E3183EADB}"/>
                </c:ext>
              </c:extLst>
            </c:dLbl>
            <c:dLbl>
              <c:idx val="2"/>
              <c:layout>
                <c:manualLayout>
                  <c:x val="-9.5364238410596026E-3"/>
                  <c:y val="1.7985611510791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09-42AC-85FB-95B4FAE44B1A}"/>
                </c:ext>
              </c:extLst>
            </c:dLbl>
            <c:dLbl>
              <c:idx val="3"/>
              <c:layout>
                <c:manualLayout>
                  <c:x val="0"/>
                  <c:y val="-2.6490066225165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A3-4193-9D5A-221E3183EADB}"/>
                </c:ext>
              </c:extLst>
            </c:dLbl>
            <c:dLbl>
              <c:idx val="4"/>
              <c:layout>
                <c:manualLayout>
                  <c:x val="4.3680043680043683E-3"/>
                  <c:y val="-4.03102936401688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A3-4CB0-83BE-04D71BC9BCC2}"/>
                </c:ext>
              </c:extLst>
            </c:dLbl>
            <c:dLbl>
              <c:idx val="5"/>
              <c:layout>
                <c:manualLayout>
                  <c:x val="1.27713920817368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A3-4193-9D5A-221E3183EADB}"/>
                </c:ext>
              </c:extLst>
            </c:dLbl>
            <c:dLbl>
              <c:idx val="7"/>
              <c:layout>
                <c:manualLayout>
                  <c:x val="-7.41721854304635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09-42AC-85FB-95B4FAE44B1A}"/>
                </c:ext>
              </c:extLst>
            </c:dLbl>
            <c:dLbl>
              <c:idx val="8"/>
              <c:layout>
                <c:manualLayout>
                  <c:x val="-1.11763062307906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A3-4193-9D5A-221E3183EADB}"/>
                </c:ext>
              </c:extLst>
            </c:dLbl>
            <c:dLbl>
              <c:idx val="10"/>
              <c:layout>
                <c:manualLayout>
                  <c:x val="-3.1788079470198741E-3"/>
                  <c:y val="-1.3489208633093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09-42AC-85FB-95B4FAE44B1A}"/>
                </c:ext>
              </c:extLst>
            </c:dLbl>
            <c:dLbl>
              <c:idx val="11"/>
              <c:layout>
                <c:manualLayout>
                  <c:x val="-1.7888402601741391E-2"/>
                  <c:y val="4.3859649122807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A3-4193-9D5A-221E3183EA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CARTRÓ COMERCIAL'!$C$4:$N$4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CARTRÓ COMERCIAL'!$C$46:$N$46</c:f>
              <c:numCache>
                <c:formatCode>#,##0</c:formatCode>
                <c:ptCount val="12"/>
                <c:pt idx="0">
                  <c:v>154976</c:v>
                </c:pt>
                <c:pt idx="1">
                  <c:v>139800</c:v>
                </c:pt>
                <c:pt idx="2">
                  <c:v>106340</c:v>
                </c:pt>
                <c:pt idx="3">
                  <c:v>87840</c:v>
                </c:pt>
                <c:pt idx="4">
                  <c:v>107610</c:v>
                </c:pt>
                <c:pt idx="5">
                  <c:v>131351.43</c:v>
                </c:pt>
                <c:pt idx="6">
                  <c:v>158280</c:v>
                </c:pt>
                <c:pt idx="7">
                  <c:v>100841</c:v>
                </c:pt>
                <c:pt idx="8">
                  <c:v>149520</c:v>
                </c:pt>
                <c:pt idx="9">
                  <c:v>142480</c:v>
                </c:pt>
                <c:pt idx="10">
                  <c:v>125420</c:v>
                </c:pt>
                <c:pt idx="11">
                  <c:v>155280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A3-4193-9D5A-221E3183EADB}"/>
            </c:ext>
          </c:extLst>
        </c:ser>
        <c:ser>
          <c:idx val="41"/>
          <c:order val="1"/>
          <c:tx>
            <c:strRef>
              <c:f>'PAPER CARTRÓ COMERCIAL'!$B$45</c:f>
              <c:strCache>
                <c:ptCount val="1"/>
                <c:pt idx="0">
                  <c:v>TOTAL MENSUAL 2022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174224460430161E-2"/>
                  <c:y val="-8.7719298245613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A3-4193-9D5A-221E3183EADB}"/>
                </c:ext>
              </c:extLst>
            </c:dLbl>
            <c:dLbl>
              <c:idx val="1"/>
              <c:layout>
                <c:manualLayout>
                  <c:x val="6.37247092560141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A3-4193-9D5A-221E3183EADB}"/>
                </c:ext>
              </c:extLst>
            </c:dLbl>
            <c:dLbl>
              <c:idx val="3"/>
              <c:layout>
                <c:manualLayout>
                  <c:x val="1.2508523643846903E-2"/>
                  <c:y val="-1.324492333195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A3-4193-9D5A-221E3183EADB}"/>
                </c:ext>
              </c:extLst>
            </c:dLbl>
            <c:dLbl>
              <c:idx val="4"/>
              <c:layout>
                <c:manualLayout>
                  <c:x val="5.4600054600053797E-3"/>
                  <c:y val="-4.8372911169744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A3-4CB0-83BE-04D71BC9BCC2}"/>
                </c:ext>
              </c:extLst>
            </c:dLbl>
            <c:dLbl>
              <c:idx val="5"/>
              <c:layout>
                <c:manualLayout>
                  <c:x val="4.9427906103432133E-3"/>
                  <c:y val="-3.073076391766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A3-4193-9D5A-221E3183EADB}"/>
                </c:ext>
              </c:extLst>
            </c:dLbl>
            <c:dLbl>
              <c:idx val="6"/>
              <c:layout>
                <c:manualLayout>
                  <c:x val="8.9442013008706953E-3"/>
                  <c:y val="-4.3859649122806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A3-4193-9D5A-221E3183EADB}"/>
                </c:ext>
              </c:extLst>
            </c:dLbl>
            <c:dLbl>
              <c:idx val="9"/>
              <c:layout>
                <c:manualLayout>
                  <c:x val="4.1617354122125494E-3"/>
                  <c:y val="-4.60686568855153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A3-4193-9D5A-221E3183EA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CARTRÓ COMERCIAL'!$C$4:$N$4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CARTRÓ COMERCIAL'!$C$45:$N$45</c:f>
              <c:numCache>
                <c:formatCode>#,##0</c:formatCode>
                <c:ptCount val="12"/>
                <c:pt idx="0">
                  <c:v>86623.8</c:v>
                </c:pt>
                <c:pt idx="1">
                  <c:v>83997.6</c:v>
                </c:pt>
                <c:pt idx="2">
                  <c:v>87099.199999999997</c:v>
                </c:pt>
                <c:pt idx="3">
                  <c:v>81987.390697674418</c:v>
                </c:pt>
                <c:pt idx="4">
                  <c:v>77592.600000000006</c:v>
                </c:pt>
                <c:pt idx="5">
                  <c:v>82393.2</c:v>
                </c:pt>
                <c:pt idx="6">
                  <c:v>86102.8</c:v>
                </c:pt>
                <c:pt idx="7">
                  <c:v>62690.270000000004</c:v>
                </c:pt>
                <c:pt idx="8">
                  <c:v>90406.5</c:v>
                </c:pt>
                <c:pt idx="9">
                  <c:v>93854.1</c:v>
                </c:pt>
                <c:pt idx="10">
                  <c:v>89906.35</c:v>
                </c:pt>
                <c:pt idx="11">
                  <c:v>100477.7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AA3-4193-9D5A-221E3183E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2787328"/>
        <c:axId val="82793216"/>
        <c:axId val="0"/>
      </c:bar3DChart>
      <c:catAx>
        <c:axId val="8278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2793216"/>
        <c:crosses val="autoZero"/>
        <c:auto val="1"/>
        <c:lblAlgn val="ctr"/>
        <c:lblOffset val="100"/>
        <c:noMultiLvlLbl val="0"/>
      </c:catAx>
      <c:valAx>
        <c:axId val="82793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2787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Paper i Cartró.Porta a porta comercial, Mercat i Papereres. 2021-2022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'PAPER CARTRÓ COMERCIAL'!$B$46</c:f>
              <c:strCache>
                <c:ptCount val="1"/>
                <c:pt idx="0">
                  <c:v>TOTAL MENSUAL 2021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</c:spPr>
          </c:marker>
          <c:dLbls>
            <c:dLbl>
              <c:idx val="0"/>
              <c:layout>
                <c:manualLayout>
                  <c:x val="-4.2909285017362825E-2"/>
                  <c:y val="-3.6143919808923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B9-490A-BCC5-E967701FD0CF}"/>
                </c:ext>
              </c:extLst>
            </c:dLbl>
            <c:dLbl>
              <c:idx val="1"/>
              <c:layout>
                <c:manualLayout>
                  <c:x val="0"/>
                  <c:y val="-7.31707387335067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B9-490A-BCC5-E967701FD0CF}"/>
                </c:ext>
              </c:extLst>
            </c:dLbl>
            <c:dLbl>
              <c:idx val="3"/>
              <c:layout>
                <c:manualLayout>
                  <c:x val="2.1715462172732995E-3"/>
                  <c:y val="-5.90923474991158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B9-490A-BCC5-E967701FD0CF}"/>
                </c:ext>
              </c:extLst>
            </c:dLbl>
            <c:dLbl>
              <c:idx val="5"/>
              <c:layout>
                <c:manualLayout>
                  <c:x val="3.3149171270718232E-3"/>
                  <c:y val="3.2926832430078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B9-490A-BCC5-E967701FD0CF}"/>
                </c:ext>
              </c:extLst>
            </c:dLbl>
            <c:dLbl>
              <c:idx val="6"/>
              <c:layout>
                <c:manualLayout>
                  <c:x val="-2.549930685269846E-2"/>
                  <c:y val="-3.4192401481729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E2-42EA-895C-FEC1AEA98FE3}"/>
                </c:ext>
              </c:extLst>
            </c:dLbl>
            <c:dLbl>
              <c:idx val="9"/>
              <c:layout>
                <c:manualLayout>
                  <c:x val="-7.5156603131030638E-3"/>
                  <c:y val="-1.5083797149469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E2-42EA-895C-FEC1AEA98F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CARTRÓ COMERCIAL'!$C$4:$N$4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CARTRÓ COMERCIAL'!$C$46:$N$46</c:f>
              <c:numCache>
                <c:formatCode>#,##0</c:formatCode>
                <c:ptCount val="12"/>
                <c:pt idx="0">
                  <c:v>154976</c:v>
                </c:pt>
                <c:pt idx="1">
                  <c:v>139800</c:v>
                </c:pt>
                <c:pt idx="2">
                  <c:v>106340</c:v>
                </c:pt>
                <c:pt idx="3">
                  <c:v>87840</c:v>
                </c:pt>
                <c:pt idx="4">
                  <c:v>107610</c:v>
                </c:pt>
                <c:pt idx="5">
                  <c:v>131351.43</c:v>
                </c:pt>
                <c:pt idx="6">
                  <c:v>158280</c:v>
                </c:pt>
                <c:pt idx="7">
                  <c:v>100841</c:v>
                </c:pt>
                <c:pt idx="8">
                  <c:v>149520</c:v>
                </c:pt>
                <c:pt idx="9">
                  <c:v>142480</c:v>
                </c:pt>
                <c:pt idx="10">
                  <c:v>125420</c:v>
                </c:pt>
                <c:pt idx="11">
                  <c:v>155280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B9-490A-BCC5-E967701FD0CF}"/>
            </c:ext>
          </c:extLst>
        </c:ser>
        <c:ser>
          <c:idx val="41"/>
          <c:order val="1"/>
          <c:tx>
            <c:strRef>
              <c:f>'PAPER CARTRÓ COMERCIAL'!$B$45</c:f>
              <c:strCache>
                <c:ptCount val="1"/>
                <c:pt idx="0">
                  <c:v>TOTAL MENSUAL 2022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4.706347005099832E-2"/>
                  <c:y val="-3.1706828542318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B9-490A-BCC5-E967701FD0CF}"/>
                </c:ext>
              </c:extLst>
            </c:dLbl>
            <c:dLbl>
              <c:idx val="1"/>
              <c:layout>
                <c:manualLayout>
                  <c:x val="-1.9946017417519123E-2"/>
                  <c:y val="3.730391004802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B9-490A-BCC5-E967701FD0CF}"/>
                </c:ext>
              </c:extLst>
            </c:dLbl>
            <c:dLbl>
              <c:idx val="2"/>
              <c:layout>
                <c:manualLayout>
                  <c:x val="-6.3586265366680798E-3"/>
                  <c:y val="6.8373365209678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B9-490A-BCC5-E967701FD0CF}"/>
                </c:ext>
              </c:extLst>
            </c:dLbl>
            <c:dLbl>
              <c:idx val="3"/>
              <c:layout>
                <c:manualLayout>
                  <c:x val="-6.2711745601532814E-3"/>
                  <c:y val="3.6268438288893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B9-490A-BCC5-E967701FD0CF}"/>
                </c:ext>
              </c:extLst>
            </c:dLbl>
            <c:dLbl>
              <c:idx val="4"/>
              <c:layout>
                <c:manualLayout>
                  <c:x val="-9.5379398050021227E-3"/>
                  <c:y val="-5.2321229487571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B9-490A-BCC5-E967701FD0CF}"/>
                </c:ext>
              </c:extLst>
            </c:dLbl>
            <c:dLbl>
              <c:idx val="5"/>
              <c:layout>
                <c:manualLayout>
                  <c:x val="-2.2255192878338291E-2"/>
                  <c:y val="-3.296691804570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B9-490A-BCC5-E967701FD0CF}"/>
                </c:ext>
              </c:extLst>
            </c:dLbl>
            <c:dLbl>
              <c:idx val="6"/>
              <c:layout>
                <c:manualLayout>
                  <c:x val="-1.4239705128602124E-2"/>
                  <c:y val="2.6134720748558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B9-490A-BCC5-E967701FD0CF}"/>
                </c:ext>
              </c:extLst>
            </c:dLbl>
            <c:dLbl>
              <c:idx val="7"/>
              <c:layout>
                <c:manualLayout>
                  <c:x val="-1.1657565430433881E-2"/>
                  <c:y val="-5.2320896002474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E2-42EA-895C-FEC1AEA98FE3}"/>
                </c:ext>
              </c:extLst>
            </c:dLbl>
            <c:dLbl>
              <c:idx val="8"/>
              <c:layout>
                <c:manualLayout>
                  <c:x val="-1.0597710894446798E-2"/>
                  <c:y val="-2.4148105847295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E2-42EA-895C-FEC1AEA98FE3}"/>
                </c:ext>
              </c:extLst>
            </c:dLbl>
            <c:dLbl>
              <c:idx val="9"/>
              <c:layout>
                <c:manualLayout>
                  <c:x val="-1.319998417628989E-2"/>
                  <c:y val="-3.2966934097776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B9-490A-BCC5-E967701FD0CF}"/>
                </c:ext>
              </c:extLst>
            </c:dLbl>
            <c:dLbl>
              <c:idx val="10"/>
              <c:layout>
                <c:manualLayout>
                  <c:x val="0"/>
                  <c:y val="2.0123421539413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E2-42EA-895C-FEC1AEA98FE3}"/>
                </c:ext>
              </c:extLst>
            </c:dLbl>
            <c:dLbl>
              <c:idx val="11"/>
              <c:layout>
                <c:manualLayout>
                  <c:x val="-1.1059692732127274E-3"/>
                  <c:y val="-4.0293040293040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B9-490A-BCC5-E967701FD0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CARTRÓ COMERCIAL'!$C$4:$N$4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CARTRÓ COMERCIAL'!$C$45:$N$45</c:f>
              <c:numCache>
                <c:formatCode>#,##0</c:formatCode>
                <c:ptCount val="12"/>
                <c:pt idx="0">
                  <c:v>86623.8</c:v>
                </c:pt>
                <c:pt idx="1">
                  <c:v>83997.6</c:v>
                </c:pt>
                <c:pt idx="2">
                  <c:v>87099.199999999997</c:v>
                </c:pt>
                <c:pt idx="3">
                  <c:v>81987.390697674418</c:v>
                </c:pt>
                <c:pt idx="4">
                  <c:v>77592.600000000006</c:v>
                </c:pt>
                <c:pt idx="5">
                  <c:v>82393.2</c:v>
                </c:pt>
                <c:pt idx="6">
                  <c:v>86102.8</c:v>
                </c:pt>
                <c:pt idx="7">
                  <c:v>62690.270000000004</c:v>
                </c:pt>
                <c:pt idx="8">
                  <c:v>90406.5</c:v>
                </c:pt>
                <c:pt idx="9">
                  <c:v>93854.1</c:v>
                </c:pt>
                <c:pt idx="10">
                  <c:v>89906.35</c:v>
                </c:pt>
                <c:pt idx="11">
                  <c:v>100477.7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6B9-490A-BCC5-E967701FD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46592"/>
        <c:axId val="84048128"/>
      </c:lineChart>
      <c:catAx>
        <c:axId val="8404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4048128"/>
        <c:crosses val="autoZero"/>
        <c:auto val="1"/>
        <c:lblAlgn val="ctr"/>
        <c:lblOffset val="100"/>
        <c:noMultiLvlLbl val="0"/>
      </c:catAx>
      <c:valAx>
        <c:axId val="84048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4046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</c:legendEntry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Envasos 2021-2022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ENVASOS!$B$46</c:f>
              <c:strCache>
                <c:ptCount val="1"/>
                <c:pt idx="0">
                  <c:v>TOTAL MENSUAL 2021</c:v>
                </c:pt>
              </c:strCache>
            </c:strRef>
          </c:tx>
          <c:spPr>
            <a:solidFill>
              <a:srgbClr val="BC8F00"/>
            </a:solidFill>
          </c:spPr>
          <c:invertIfNegative val="0"/>
          <c:dLbls>
            <c:dLbl>
              <c:idx val="4"/>
              <c:layout>
                <c:manualLayout>
                  <c:x val="-1.0028709667368499E-2"/>
                  <c:y val="-4.50169958263413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89-4D9A-915B-1E765321DBD2}"/>
                </c:ext>
              </c:extLst>
            </c:dLbl>
            <c:dLbl>
              <c:idx val="5"/>
              <c:layout>
                <c:manualLayout>
                  <c:x val="-4.3336944745395447E-3"/>
                  <c:y val="-3.5754189944134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82-4B58-8C46-0F671DB7C3A3}"/>
                </c:ext>
              </c:extLst>
            </c:dLbl>
            <c:dLbl>
              <c:idx val="11"/>
              <c:layout>
                <c:manualLayout>
                  <c:x val="0"/>
                  <c:y val="-2.6815642458100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82-4B58-8C46-0F671DB7C3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ENVASOS!$C$46:$N$46</c:f>
              <c:numCache>
                <c:formatCode>#,##0</c:formatCode>
                <c:ptCount val="12"/>
                <c:pt idx="0">
                  <c:v>609328.2300000001</c:v>
                </c:pt>
                <c:pt idx="1">
                  <c:v>571196.77999999991</c:v>
                </c:pt>
                <c:pt idx="2">
                  <c:v>651751.22</c:v>
                </c:pt>
                <c:pt idx="3">
                  <c:v>635148.75999999989</c:v>
                </c:pt>
                <c:pt idx="4">
                  <c:v>641992.59999999986</c:v>
                </c:pt>
                <c:pt idx="5">
                  <c:v>650793.76</c:v>
                </c:pt>
                <c:pt idx="6">
                  <c:v>659463.04</c:v>
                </c:pt>
                <c:pt idx="7">
                  <c:v>606557.29999999993</c:v>
                </c:pt>
                <c:pt idx="8">
                  <c:v>636501.04999999981</c:v>
                </c:pt>
                <c:pt idx="9">
                  <c:v>622553.81000000006</c:v>
                </c:pt>
                <c:pt idx="10">
                  <c:v>645245.97552538966</c:v>
                </c:pt>
                <c:pt idx="11">
                  <c:v>630556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89-4D9A-915B-1E765321DBD2}"/>
            </c:ext>
          </c:extLst>
        </c:ser>
        <c:ser>
          <c:idx val="41"/>
          <c:order val="1"/>
          <c:tx>
            <c:strRef>
              <c:f>ENVASOS!$B$45</c:f>
              <c:strCache>
                <c:ptCount val="1"/>
                <c:pt idx="0">
                  <c:v>TOTAL MENSUAL 2022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1.484018264840241E-2"/>
                  <c:y val="-8.7431693989071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89-4D9A-915B-1E765321DBD2}"/>
                </c:ext>
              </c:extLst>
            </c:dLbl>
            <c:dLbl>
              <c:idx val="1"/>
              <c:layout>
                <c:manualLayout>
                  <c:x val="9.75081256771397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82-4B58-8C46-0F671DB7C3A3}"/>
                </c:ext>
              </c:extLst>
            </c:dLbl>
            <c:dLbl>
              <c:idx val="2"/>
              <c:layout>
                <c:manualLayout>
                  <c:x val="8.6673889490790895E-3"/>
                  <c:y val="-3.5754189944134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82-4B58-8C46-0F671DB7C3A3}"/>
                </c:ext>
              </c:extLst>
            </c:dLbl>
            <c:dLbl>
              <c:idx val="3"/>
              <c:layout>
                <c:manualLayout>
                  <c:x val="2.1652832297023267E-3"/>
                  <c:y val="-3.1758030244790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14-4B98-8338-76A4026994F2}"/>
                </c:ext>
              </c:extLst>
            </c:dLbl>
            <c:dLbl>
              <c:idx val="4"/>
              <c:layout>
                <c:manualLayout>
                  <c:x val="-8.2908407224641214E-17"/>
                  <c:y val="-2.185792349726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68-40C2-91ED-BF550D605C77}"/>
                </c:ext>
              </c:extLst>
            </c:dLbl>
            <c:dLbl>
              <c:idx val="5"/>
              <c:layout>
                <c:manualLayout>
                  <c:x val="4.0394724542981326E-3"/>
                  <c:y val="-4.371584699453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89-4D9A-915B-1E765321DBD2}"/>
                </c:ext>
              </c:extLst>
            </c:dLbl>
            <c:dLbl>
              <c:idx val="6"/>
              <c:layout>
                <c:manualLayout>
                  <c:x val="9.13242009132427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89-4D9A-915B-1E765321DBD2}"/>
                </c:ext>
              </c:extLst>
            </c:dLbl>
            <c:dLbl>
              <c:idx val="10"/>
              <c:layout>
                <c:manualLayout>
                  <c:x val="1.3001083423618635E-2"/>
                  <c:y val="-4.46927374301675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82-4B58-8C46-0F671DB7C3A3}"/>
                </c:ext>
              </c:extLst>
            </c:dLbl>
            <c:dLbl>
              <c:idx val="11"/>
              <c:layout>
                <c:manualLayout>
                  <c:x val="8.6673889490790895E-3"/>
                  <c:y val="-1.7877094972067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82-4B58-8C46-0F671DB7C3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ENVASOS!$C$45:$N$45</c:f>
              <c:numCache>
                <c:formatCode>#,##0</c:formatCode>
                <c:ptCount val="12"/>
                <c:pt idx="0">
                  <c:v>629807</c:v>
                </c:pt>
                <c:pt idx="1">
                  <c:v>560436</c:v>
                </c:pt>
                <c:pt idx="2">
                  <c:v>654482</c:v>
                </c:pt>
                <c:pt idx="3">
                  <c:v>637313.08744638693</c:v>
                </c:pt>
                <c:pt idx="4">
                  <c:v>644043.9315793853</c:v>
                </c:pt>
                <c:pt idx="5">
                  <c:v>627490.83275663399</c:v>
                </c:pt>
                <c:pt idx="6">
                  <c:v>645919.95862308715</c:v>
                </c:pt>
                <c:pt idx="7">
                  <c:v>659514.58057588479</c:v>
                </c:pt>
                <c:pt idx="8">
                  <c:v>655967.48529900005</c:v>
                </c:pt>
                <c:pt idx="9">
                  <c:v>651322.89905257395</c:v>
                </c:pt>
                <c:pt idx="10">
                  <c:v>625152.63317861862</c:v>
                </c:pt>
                <c:pt idx="11">
                  <c:v>664031.82555771177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89-4D9A-915B-1E765321D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4266368"/>
        <c:axId val="84268160"/>
        <c:axId val="0"/>
      </c:bar3DChart>
      <c:catAx>
        <c:axId val="8426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4268160"/>
        <c:crosses val="autoZero"/>
        <c:auto val="1"/>
        <c:lblAlgn val="ctr"/>
        <c:lblOffset val="100"/>
        <c:noMultiLvlLbl val="0"/>
      </c:catAx>
      <c:valAx>
        <c:axId val="84268160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4266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Envasos 2021-2022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7321221141559101E-2"/>
          <c:y val="0.23768892261219174"/>
          <c:w val="0.93536120020365199"/>
          <c:h val="0.60685952060954396"/>
        </c:manualLayout>
      </c:layout>
      <c:lineChart>
        <c:grouping val="standard"/>
        <c:varyColors val="0"/>
        <c:ser>
          <c:idx val="0"/>
          <c:order val="0"/>
          <c:tx>
            <c:strRef>
              <c:f>ENVASOS!$B$46</c:f>
              <c:strCache>
                <c:ptCount val="1"/>
                <c:pt idx="0">
                  <c:v>TOTAL MENSUAL 2021</c:v>
                </c:pt>
              </c:strCache>
            </c:strRef>
          </c:tx>
          <c:spPr>
            <a:ln>
              <a:solidFill>
                <a:srgbClr val="E39F17"/>
              </a:solidFill>
            </a:ln>
          </c:spPr>
          <c:marker>
            <c:spPr>
              <a:solidFill>
                <a:srgbClr val="FFC000"/>
              </a:solidFill>
            </c:spPr>
          </c:marker>
          <c:dLbls>
            <c:dLbl>
              <c:idx val="0"/>
              <c:layout>
                <c:manualLayout>
                  <c:x val="-3.5200276200159641E-2"/>
                  <c:y val="-1.2883528287287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6A-4249-84E3-247D4BFA32F0}"/>
                </c:ext>
              </c:extLst>
            </c:dLbl>
            <c:dLbl>
              <c:idx val="3"/>
              <c:layout>
                <c:manualLayout>
                  <c:x val="-3.9657043006791932E-17"/>
                  <c:y val="2.312138728323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F2-4F3C-B268-C70F4F6D74DF}"/>
                </c:ext>
              </c:extLst>
            </c:dLbl>
            <c:dLbl>
              <c:idx val="4"/>
              <c:layout>
                <c:manualLayout>
                  <c:x val="1.277139208173691E-3"/>
                  <c:y val="-1.3245037717070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6A-4249-84E3-247D4BFA32F0}"/>
                </c:ext>
              </c:extLst>
            </c:dLbl>
            <c:dLbl>
              <c:idx val="5"/>
              <c:layout>
                <c:manualLayout>
                  <c:x val="-1.9670536475064896E-2"/>
                  <c:y val="-4.0784119384317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57-4D77-BC23-9E809329F5E2}"/>
                </c:ext>
              </c:extLst>
            </c:dLbl>
            <c:dLbl>
              <c:idx val="6"/>
              <c:layout>
                <c:manualLayout>
                  <c:x val="-2.2400015272195428E-2"/>
                  <c:y val="-4.1797850474126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57-4D77-BC23-9E809329F5E2}"/>
                </c:ext>
              </c:extLst>
            </c:dLbl>
            <c:dLbl>
              <c:idx val="7"/>
              <c:layout>
                <c:manualLayout>
                  <c:x val="-7.9371318596870332E-17"/>
                  <c:y val="2.2770401203711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40-4B93-9F8E-1B23FD033905}"/>
                </c:ext>
              </c:extLst>
            </c:dLbl>
            <c:dLbl>
              <c:idx val="8"/>
              <c:layout>
                <c:manualLayout>
                  <c:x val="-3.2470459977729186E-3"/>
                  <c:y val="4.554080240742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40-4B93-9F8E-1B23FD033905}"/>
                </c:ext>
              </c:extLst>
            </c:dLbl>
            <c:dLbl>
              <c:idx val="9"/>
              <c:layout>
                <c:manualLayout>
                  <c:x val="-4.7043816030567002E-5"/>
                  <c:y val="4.169636978844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87-4CCA-BAF4-3AEE344C2CBD}"/>
                </c:ext>
              </c:extLst>
            </c:dLbl>
            <c:dLbl>
              <c:idx val="10"/>
              <c:layout>
                <c:manualLayout>
                  <c:x val="-2.233596956398944E-3"/>
                  <c:y val="-1.33580720620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4C-4416-923E-4D761CDBF8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ENVASOS!$C$46:$N$46</c:f>
              <c:numCache>
                <c:formatCode>#,##0</c:formatCode>
                <c:ptCount val="12"/>
                <c:pt idx="0">
                  <c:v>609328.2300000001</c:v>
                </c:pt>
                <c:pt idx="1">
                  <c:v>571196.77999999991</c:v>
                </c:pt>
                <c:pt idx="2">
                  <c:v>651751.22</c:v>
                </c:pt>
                <c:pt idx="3">
                  <c:v>635148.75999999989</c:v>
                </c:pt>
                <c:pt idx="4">
                  <c:v>641992.59999999986</c:v>
                </c:pt>
                <c:pt idx="5">
                  <c:v>650793.76</c:v>
                </c:pt>
                <c:pt idx="6">
                  <c:v>659463.04</c:v>
                </c:pt>
                <c:pt idx="7">
                  <c:v>606557.29999999993</c:v>
                </c:pt>
                <c:pt idx="8">
                  <c:v>636501.04999999981</c:v>
                </c:pt>
                <c:pt idx="9">
                  <c:v>622553.81000000006</c:v>
                </c:pt>
                <c:pt idx="10">
                  <c:v>645245.97552538966</c:v>
                </c:pt>
                <c:pt idx="11">
                  <c:v>630556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6A-4249-84E3-247D4BFA32F0}"/>
            </c:ext>
          </c:extLst>
        </c:ser>
        <c:ser>
          <c:idx val="41"/>
          <c:order val="1"/>
          <c:tx>
            <c:strRef>
              <c:f>ENVASOS!$B$45</c:f>
              <c:strCache>
                <c:ptCount val="1"/>
                <c:pt idx="0">
                  <c:v>TOTAL MENSUAL 2022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dLbls>
            <c:dLbl>
              <c:idx val="0"/>
              <c:layout>
                <c:manualLayout>
                  <c:x val="-2.0235374791915246E-2"/>
                  <c:y val="-4.0133630695007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6A-4249-84E3-247D4BFA32F0}"/>
                </c:ext>
              </c:extLst>
            </c:dLbl>
            <c:dLbl>
              <c:idx val="1"/>
              <c:layout>
                <c:manualLayout>
                  <c:x val="-2.8134484746439075E-2"/>
                  <c:y val="-5.5654089481589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6A-4249-84E3-247D4BFA32F0}"/>
                </c:ext>
              </c:extLst>
            </c:dLbl>
            <c:dLbl>
              <c:idx val="2"/>
              <c:layout>
                <c:manualLayout>
                  <c:x val="-1.115882068311137E-3"/>
                  <c:y val="-4.0074216186196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F8-44CA-8949-BF852B47DB23}"/>
                </c:ext>
              </c:extLst>
            </c:dLbl>
            <c:dLbl>
              <c:idx val="3"/>
              <c:layout>
                <c:manualLayout>
                  <c:x val="-2.1632215880333931E-3"/>
                  <c:y val="-3.6994219653179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F2-4F3C-B268-C70F4F6D74DF}"/>
                </c:ext>
              </c:extLst>
            </c:dLbl>
            <c:dLbl>
              <c:idx val="4"/>
              <c:layout>
                <c:manualLayout>
                  <c:x val="-1.4827486359907769E-2"/>
                  <c:y val="4.0094200703455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6A-4249-84E3-247D4BFA32F0}"/>
                </c:ext>
              </c:extLst>
            </c:dLbl>
            <c:dLbl>
              <c:idx val="5"/>
              <c:layout>
                <c:manualLayout>
                  <c:x val="1.060579866661829E-3"/>
                  <c:y val="9.61500704015976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6A-4249-84E3-247D4BFA32F0}"/>
                </c:ext>
              </c:extLst>
            </c:dLbl>
            <c:dLbl>
              <c:idx val="6"/>
              <c:layout>
                <c:manualLayout>
                  <c:x val="-2.5765778726002327E-2"/>
                  <c:y val="4.0722083488124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6A-4249-84E3-247D4BFA32F0}"/>
                </c:ext>
              </c:extLst>
            </c:dLbl>
            <c:dLbl>
              <c:idx val="8"/>
              <c:layout>
                <c:manualLayout>
                  <c:x val="0"/>
                  <c:y val="-3.643264192593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6A-4249-84E3-247D4BFA32F0}"/>
                </c:ext>
              </c:extLst>
            </c:dLbl>
            <c:dLbl>
              <c:idx val="9"/>
              <c:layout>
                <c:manualLayout>
                  <c:x val="-7.8428272342652774E-3"/>
                  <c:y val="-4.0074216186196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87-4CCA-BAF4-3AEE344C2CBD}"/>
                </c:ext>
              </c:extLst>
            </c:dLbl>
            <c:dLbl>
              <c:idx val="10"/>
              <c:layout>
                <c:manualLayout>
                  <c:x val="-7.8175893473958948E-3"/>
                  <c:y val="2.6676525695180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6A-4249-84E3-247D4BFA32F0}"/>
                </c:ext>
              </c:extLst>
            </c:dLbl>
            <c:dLbl>
              <c:idx val="11"/>
              <c:layout>
                <c:manualLayout>
                  <c:x val="0"/>
                  <c:y val="-4.0133779264214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6A-4249-84E3-247D4BFA32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ENVASOS!$C$45:$N$45</c:f>
              <c:numCache>
                <c:formatCode>#,##0</c:formatCode>
                <c:ptCount val="12"/>
                <c:pt idx="0">
                  <c:v>629807</c:v>
                </c:pt>
                <c:pt idx="1">
                  <c:v>560436</c:v>
                </c:pt>
                <c:pt idx="2">
                  <c:v>654482</c:v>
                </c:pt>
                <c:pt idx="3">
                  <c:v>637313.08744638693</c:v>
                </c:pt>
                <c:pt idx="4">
                  <c:v>644043.9315793853</c:v>
                </c:pt>
                <c:pt idx="5">
                  <c:v>627490.83275663399</c:v>
                </c:pt>
                <c:pt idx="6">
                  <c:v>645919.95862308715</c:v>
                </c:pt>
                <c:pt idx="7">
                  <c:v>659514.58057588479</c:v>
                </c:pt>
                <c:pt idx="8">
                  <c:v>655967.48529900005</c:v>
                </c:pt>
                <c:pt idx="9">
                  <c:v>651322.89905257395</c:v>
                </c:pt>
                <c:pt idx="10">
                  <c:v>625152.63317861862</c:v>
                </c:pt>
                <c:pt idx="11">
                  <c:v>664031.82555771177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16A-4249-84E3-247D4BFA3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10048"/>
        <c:axId val="84211584"/>
      </c:lineChart>
      <c:catAx>
        <c:axId val="8421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4211584"/>
        <c:crosses val="autoZero"/>
        <c:auto val="1"/>
        <c:lblAlgn val="ctr"/>
        <c:lblOffset val="100"/>
        <c:noMultiLvlLbl val="0"/>
      </c:catAx>
      <c:valAx>
        <c:axId val="84211584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42100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Vidre 2021-2022</a:t>
            </a:r>
          </a:p>
        </c:rich>
      </c:tx>
      <c:layout>
        <c:manualLayout>
          <c:xMode val="edge"/>
          <c:yMode val="edge"/>
          <c:x val="0.44579961695807324"/>
          <c:y val="2.3801655370771696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VIDRE!$B$46</c:f>
              <c:strCache>
                <c:ptCount val="1"/>
                <c:pt idx="0">
                  <c:v>TOTAL MENSUAL 2021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-5.8393080611759034E-3"/>
                  <c:y val="-2.1574973031283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24-4EFC-8C2D-37E83157B4B7}"/>
                </c:ext>
              </c:extLst>
            </c:dLbl>
            <c:dLbl>
              <c:idx val="4"/>
              <c:layout>
                <c:manualLayout>
                  <c:x val="5.1085568326947684E-3"/>
                  <c:y val="4.41501257235666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4-4EFC-8C2D-37E83157B4B7}"/>
                </c:ext>
              </c:extLst>
            </c:dLbl>
            <c:dLbl>
              <c:idx val="5"/>
              <c:layout>
                <c:manualLayout>
                  <c:x val="5.1085568326947684E-3"/>
                  <c:y val="-3.476387853058892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24-4EFC-8C2D-37E83157B4B7}"/>
                </c:ext>
              </c:extLst>
            </c:dLbl>
            <c:dLbl>
              <c:idx val="9"/>
              <c:layout>
                <c:manualLayout>
                  <c:x val="1.01265822784810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24-4EFC-8C2D-37E83157B4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VIDRE!$C$46:$N$46</c:f>
              <c:numCache>
                <c:formatCode>#,##0</c:formatCode>
                <c:ptCount val="12"/>
                <c:pt idx="0">
                  <c:v>624320.56999999995</c:v>
                </c:pt>
                <c:pt idx="1">
                  <c:v>457183.09</c:v>
                </c:pt>
                <c:pt idx="2">
                  <c:v>545729.31000000006</c:v>
                </c:pt>
                <c:pt idx="3">
                  <c:v>621077.87000000011</c:v>
                </c:pt>
                <c:pt idx="4">
                  <c:v>451311.60000000015</c:v>
                </c:pt>
                <c:pt idx="5">
                  <c:v>537072.03999999992</c:v>
                </c:pt>
                <c:pt idx="6">
                  <c:v>597192.22999999986</c:v>
                </c:pt>
                <c:pt idx="7">
                  <c:v>562194.68999999971</c:v>
                </c:pt>
                <c:pt idx="8">
                  <c:v>586630</c:v>
                </c:pt>
                <c:pt idx="9">
                  <c:v>509111.1700000001</c:v>
                </c:pt>
                <c:pt idx="10">
                  <c:v>550437.83000000007</c:v>
                </c:pt>
                <c:pt idx="11">
                  <c:v>555604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24-4EFC-8C2D-37E83157B4B7}"/>
            </c:ext>
          </c:extLst>
        </c:ser>
        <c:ser>
          <c:idx val="41"/>
          <c:order val="1"/>
          <c:tx>
            <c:strRef>
              <c:f>VIDRE!$B$45</c:f>
              <c:strCache>
                <c:ptCount val="1"/>
                <c:pt idx="0">
                  <c:v>TOTAL MENSUAL 2022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-2.5543789784897813E-3"/>
                  <c:y val="-3.9735113151210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24-4EFC-8C2D-37E83157B4B7}"/>
                </c:ext>
              </c:extLst>
            </c:dLbl>
            <c:dLbl>
              <c:idx val="2"/>
              <c:layout>
                <c:manualLayout>
                  <c:x val="1.2742305945933981E-2"/>
                  <c:y val="-4.41488503257481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24-4EFC-8C2D-37E83157B4B7}"/>
                </c:ext>
              </c:extLst>
            </c:dLbl>
            <c:dLbl>
              <c:idx val="3"/>
              <c:layout>
                <c:manualLayout>
                  <c:x val="6.7510548523206804E-3"/>
                  <c:y val="-8.6299892125135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24-4EFC-8C2D-37E83157B4B7}"/>
                </c:ext>
              </c:extLst>
            </c:dLbl>
            <c:dLbl>
              <c:idx val="4"/>
              <c:layout>
                <c:manualLayout>
                  <c:x val="6.7510548523206804E-3"/>
                  <c:y val="8.6299892125135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24-4EFC-8C2D-37E83157B4B7}"/>
                </c:ext>
              </c:extLst>
            </c:dLbl>
            <c:dLbl>
              <c:idx val="5"/>
              <c:layout>
                <c:manualLayout>
                  <c:x val="5.6258790436005714E-3"/>
                  <c:y val="-1.2944983818770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24-4EFC-8C2D-37E83157B4B7}"/>
                </c:ext>
              </c:extLst>
            </c:dLbl>
            <c:dLbl>
              <c:idx val="6"/>
              <c:layout>
                <c:manualLayout>
                  <c:x val="1.12517580872011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C24-4EFC-8C2D-37E83157B4B7}"/>
                </c:ext>
              </c:extLst>
            </c:dLbl>
            <c:dLbl>
              <c:idx val="8"/>
              <c:layout>
                <c:manualLayout>
                  <c:x val="1.68776371308016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C24-4EFC-8C2D-37E83157B4B7}"/>
                </c:ext>
              </c:extLst>
            </c:dLbl>
            <c:dLbl>
              <c:idx val="10"/>
              <c:layout>
                <c:manualLayout>
                  <c:x val="8.53105838443081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7A-4BC8-BCC1-1579635832A5}"/>
                </c:ext>
              </c:extLst>
            </c:dLbl>
            <c:dLbl>
              <c:idx val="11"/>
              <c:layout>
                <c:manualLayout>
                  <c:x val="2.0253164556962036E-2"/>
                  <c:y val="-8.6299892125135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C24-4EFC-8C2D-37E83157B4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VIDRE!$C$45:$N$45</c:f>
              <c:numCache>
                <c:formatCode>#,##0</c:formatCode>
                <c:ptCount val="12"/>
                <c:pt idx="0">
                  <c:v>597880.58000000007</c:v>
                </c:pt>
                <c:pt idx="1">
                  <c:v>550327.78</c:v>
                </c:pt>
                <c:pt idx="2">
                  <c:v>535305.97646247153</c:v>
                </c:pt>
                <c:pt idx="3">
                  <c:v>543358.2420543601</c:v>
                </c:pt>
                <c:pt idx="4">
                  <c:v>485655.20820712444</c:v>
                </c:pt>
                <c:pt idx="5">
                  <c:v>441517.64051646437</c:v>
                </c:pt>
                <c:pt idx="6">
                  <c:v>671025.04358692328</c:v>
                </c:pt>
                <c:pt idx="7">
                  <c:v>480146.19561354653</c:v>
                </c:pt>
                <c:pt idx="8">
                  <c:v>600221.14553400013</c:v>
                </c:pt>
                <c:pt idx="9">
                  <c:v>502126.96824497601</c:v>
                </c:pt>
                <c:pt idx="10">
                  <c:v>509309.18559286528</c:v>
                </c:pt>
                <c:pt idx="11">
                  <c:v>515359.68922459369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C24-4EFC-8C2D-37E83157B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4912768"/>
        <c:axId val="84935040"/>
        <c:axId val="0"/>
      </c:bar3DChart>
      <c:catAx>
        <c:axId val="8491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4935040"/>
        <c:crosses val="autoZero"/>
        <c:auto val="1"/>
        <c:lblAlgn val="ctr"/>
        <c:lblOffset val="100"/>
        <c:noMultiLvlLbl val="0"/>
      </c:catAx>
      <c:valAx>
        <c:axId val="84935040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49127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Vidre 2021-2022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VIDRE!$B$46</c:f>
              <c:strCache>
                <c:ptCount val="1"/>
                <c:pt idx="0">
                  <c:v>TOTAL MENSUAL 2021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3">
                  <a:lumMod val="60000"/>
                  <a:lumOff val="40000"/>
                </a:schemeClr>
              </a:solidFill>
            </c:spPr>
          </c:marker>
          <c:dLbls>
            <c:dLbl>
              <c:idx val="1"/>
              <c:layout>
                <c:manualLayout>
                  <c:x val="-3.8314176245210752E-3"/>
                  <c:y val="3.0905088006496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0C-48CF-B8B9-55B09869127B}"/>
                </c:ext>
              </c:extLst>
            </c:dLbl>
            <c:dLbl>
              <c:idx val="2"/>
              <c:layout>
                <c:manualLayout>
                  <c:x val="-3.8314176245210752E-3"/>
                  <c:y val="1.7660050289426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0C-48CF-B8B9-55B09869127B}"/>
                </c:ext>
              </c:extLst>
            </c:dLbl>
            <c:dLbl>
              <c:idx val="4"/>
              <c:layout>
                <c:manualLayout>
                  <c:x val="-2.0092283117311548E-2"/>
                  <c:y val="1.7323454037271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0C-48CF-B8B9-55B09869127B}"/>
                </c:ext>
              </c:extLst>
            </c:dLbl>
            <c:dLbl>
              <c:idx val="6"/>
              <c:layout>
                <c:manualLayout>
                  <c:x val="0"/>
                  <c:y val="-2.3598820058996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0C-48CF-B8B9-55B09869127B}"/>
                </c:ext>
              </c:extLst>
            </c:dLbl>
            <c:dLbl>
              <c:idx val="8"/>
              <c:layout>
                <c:manualLayout>
                  <c:x val="-1.6051364365971106E-2"/>
                  <c:y val="3.6205166410728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8F-448A-9E24-F2633BEB50E0}"/>
                </c:ext>
              </c:extLst>
            </c:dLbl>
            <c:dLbl>
              <c:idx val="9"/>
              <c:layout>
                <c:manualLayout>
                  <c:x val="0"/>
                  <c:y val="2.359882005899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43-44C6-86FB-C0AE1FC6A0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VIDRE!$C$46:$N$46</c:f>
              <c:numCache>
                <c:formatCode>#,##0</c:formatCode>
                <c:ptCount val="12"/>
                <c:pt idx="0">
                  <c:v>624320.56999999995</c:v>
                </c:pt>
                <c:pt idx="1">
                  <c:v>457183.09</c:v>
                </c:pt>
                <c:pt idx="2">
                  <c:v>545729.31000000006</c:v>
                </c:pt>
                <c:pt idx="3">
                  <c:v>621077.87000000011</c:v>
                </c:pt>
                <c:pt idx="4">
                  <c:v>451311.60000000015</c:v>
                </c:pt>
                <c:pt idx="5">
                  <c:v>537072.03999999992</c:v>
                </c:pt>
                <c:pt idx="6">
                  <c:v>597192.22999999986</c:v>
                </c:pt>
                <c:pt idx="7">
                  <c:v>562194.68999999971</c:v>
                </c:pt>
                <c:pt idx="8">
                  <c:v>586630</c:v>
                </c:pt>
                <c:pt idx="9">
                  <c:v>509111.1700000001</c:v>
                </c:pt>
                <c:pt idx="10">
                  <c:v>550437.83000000007</c:v>
                </c:pt>
                <c:pt idx="11">
                  <c:v>555604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0C-48CF-B8B9-55B09869127B}"/>
            </c:ext>
          </c:extLst>
        </c:ser>
        <c:ser>
          <c:idx val="41"/>
          <c:order val="1"/>
          <c:tx>
            <c:strRef>
              <c:f>VIDRE!$B$45</c:f>
              <c:strCache>
                <c:ptCount val="1"/>
                <c:pt idx="0">
                  <c:v>TOTAL MENSUAL 2022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</c:spPr>
          </c:marker>
          <c:dLbls>
            <c:dLbl>
              <c:idx val="1"/>
              <c:layout>
                <c:manualLayout>
                  <c:x val="8.6306627401911719E-4"/>
                  <c:y val="-2.353494194503147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0C-48CF-B8B9-55B09869127B}"/>
                </c:ext>
              </c:extLst>
            </c:dLbl>
            <c:dLbl>
              <c:idx val="2"/>
              <c:layout>
                <c:manualLayout>
                  <c:x val="-1.4442055702176281E-2"/>
                  <c:y val="3.5051125270582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0C-48CF-B8B9-55B09869127B}"/>
                </c:ext>
              </c:extLst>
            </c:dLbl>
            <c:dLbl>
              <c:idx val="3"/>
              <c:layout>
                <c:manualLayout>
                  <c:x val="-9.9502487562189747E-3"/>
                  <c:y val="-5.1130776794493613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6C-4FB1-A442-A283D7C5CADD}"/>
                </c:ext>
              </c:extLst>
            </c:dLbl>
            <c:dLbl>
              <c:idx val="4"/>
              <c:layout>
                <c:manualLayout>
                  <c:x val="-1.5435501653803748E-2"/>
                  <c:y val="-2.359882005899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48-4AD9-939E-17C6BF6E1E53}"/>
                </c:ext>
              </c:extLst>
            </c:dLbl>
            <c:dLbl>
              <c:idx val="6"/>
              <c:layout>
                <c:manualLayout>
                  <c:x val="-2.2637238256933857E-3"/>
                  <c:y val="-3.5398230088495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0C-48CF-B8B9-55B09869127B}"/>
                </c:ext>
              </c:extLst>
            </c:dLbl>
            <c:dLbl>
              <c:idx val="7"/>
              <c:layout>
                <c:manualLayout>
                  <c:x val="0"/>
                  <c:y val="-2.4136777607152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8F-448A-9E24-F2633BEB50E0}"/>
                </c:ext>
              </c:extLst>
            </c:dLbl>
            <c:dLbl>
              <c:idx val="8"/>
              <c:layout>
                <c:manualLayout>
                  <c:x val="0"/>
                  <c:y val="-3.9331366764995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0C-48CF-B8B9-55B09869127B}"/>
                </c:ext>
              </c:extLst>
            </c:dLbl>
            <c:dLbl>
              <c:idx val="9"/>
              <c:layout>
                <c:manualLayout>
                  <c:x val="-2.205071664829107E-3"/>
                  <c:y val="5.9086861929869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0C-48CF-B8B9-55B09869127B}"/>
                </c:ext>
              </c:extLst>
            </c:dLbl>
            <c:dLbl>
              <c:idx val="10"/>
              <c:layout>
                <c:manualLayout>
                  <c:x val="-1.0723860589812537E-3"/>
                  <c:y val="2.011397496807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8F-448A-9E24-F2633BEB50E0}"/>
                </c:ext>
              </c:extLst>
            </c:dLbl>
            <c:dLbl>
              <c:idx val="11"/>
              <c:layout>
                <c:manualLayout>
                  <c:x val="-2.2637578240977873E-3"/>
                  <c:y val="-1.1799410029498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0C-48CF-B8B9-55B0986912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VIDRE!$C$45:$N$45</c:f>
              <c:numCache>
                <c:formatCode>#,##0</c:formatCode>
                <c:ptCount val="12"/>
                <c:pt idx="0">
                  <c:v>597880.58000000007</c:v>
                </c:pt>
                <c:pt idx="1">
                  <c:v>550327.78</c:v>
                </c:pt>
                <c:pt idx="2">
                  <c:v>535305.97646247153</c:v>
                </c:pt>
                <c:pt idx="3">
                  <c:v>543358.2420543601</c:v>
                </c:pt>
                <c:pt idx="4">
                  <c:v>485655.20820712444</c:v>
                </c:pt>
                <c:pt idx="5">
                  <c:v>441517.64051646437</c:v>
                </c:pt>
                <c:pt idx="6">
                  <c:v>671025.04358692328</c:v>
                </c:pt>
                <c:pt idx="7">
                  <c:v>480146.19561354653</c:v>
                </c:pt>
                <c:pt idx="8">
                  <c:v>600221.14553400013</c:v>
                </c:pt>
                <c:pt idx="9">
                  <c:v>502126.96824497601</c:v>
                </c:pt>
                <c:pt idx="10">
                  <c:v>509309.18559286528</c:v>
                </c:pt>
                <c:pt idx="11">
                  <c:v>515359.68922459369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00C-48CF-B8B9-55B098691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96480"/>
        <c:axId val="84998016"/>
      </c:lineChart>
      <c:catAx>
        <c:axId val="8499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4998016"/>
        <c:crosses val="autoZero"/>
        <c:auto val="1"/>
        <c:lblAlgn val="ctr"/>
        <c:lblOffset val="100"/>
        <c:noMultiLvlLbl val="0"/>
      </c:catAx>
      <c:valAx>
        <c:axId val="84998016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49964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</c:legendEntry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FORM  2021-2022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FORM!$B$45</c:f>
              <c:strCache>
                <c:ptCount val="1"/>
                <c:pt idx="0">
                  <c:v>TOTAL MENSUAL 2021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771392081736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0C-4DDD-BD33-06A8ECC3BDFE}"/>
                </c:ext>
              </c:extLst>
            </c:dLbl>
            <c:dLbl>
              <c:idx val="1"/>
              <c:layout>
                <c:manualLayout>
                  <c:x val="3.78635101259635E-3"/>
                  <c:y val="-7.2021207769870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0C-4DDD-BD33-06A8ECC3BDFE}"/>
                </c:ext>
              </c:extLst>
            </c:dLbl>
            <c:dLbl>
              <c:idx val="2"/>
              <c:layout>
                <c:manualLayout>
                  <c:x val="-1.1494252873563218E-2"/>
                  <c:y val="1.3245037717070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0C-4DDD-BD33-06A8ECC3BDFE}"/>
                </c:ext>
              </c:extLst>
            </c:dLbl>
            <c:dLbl>
              <c:idx val="3"/>
              <c:layout>
                <c:manualLayout>
                  <c:x val="-5.1085568326947684E-3"/>
                  <c:y val="-1.3245385355855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0C-4DDD-BD33-06A8ECC3BDFE}"/>
                </c:ext>
              </c:extLst>
            </c:dLbl>
            <c:dLbl>
              <c:idx val="4"/>
              <c:layout>
                <c:manualLayout>
                  <c:x val="5.1085568326947684E-3"/>
                  <c:y val="-2.2075062861784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0C-4DDD-BD33-06A8ECC3BDFE}"/>
                </c:ext>
              </c:extLst>
            </c:dLbl>
            <c:dLbl>
              <c:idx val="5"/>
              <c:layout>
                <c:manualLayout>
                  <c:x val="4.4260027662517288E-3"/>
                  <c:y val="-1.6042849295000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0C-4DDD-BD33-06A8ECC3BD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FORM!$C$45:$N$45</c:f>
              <c:numCache>
                <c:formatCode>#,##0</c:formatCode>
                <c:ptCount val="12"/>
                <c:pt idx="0">
                  <c:v>430299.99999999994</c:v>
                </c:pt>
                <c:pt idx="1">
                  <c:v>424100</c:v>
                </c:pt>
                <c:pt idx="2">
                  <c:v>513779.99</c:v>
                </c:pt>
                <c:pt idx="3">
                  <c:v>507720</c:v>
                </c:pt>
                <c:pt idx="4">
                  <c:v>571600.01</c:v>
                </c:pt>
                <c:pt idx="5">
                  <c:v>545060</c:v>
                </c:pt>
                <c:pt idx="6">
                  <c:v>514319.99</c:v>
                </c:pt>
                <c:pt idx="7">
                  <c:v>483699.99</c:v>
                </c:pt>
                <c:pt idx="8">
                  <c:v>476529.99999999994</c:v>
                </c:pt>
                <c:pt idx="9">
                  <c:v>495819.99999999994</c:v>
                </c:pt>
                <c:pt idx="10">
                  <c:v>492960</c:v>
                </c:pt>
                <c:pt idx="11">
                  <c:v>491620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0C-4DDD-BD33-06A8ECC3BDFE}"/>
            </c:ext>
          </c:extLst>
        </c:ser>
        <c:ser>
          <c:idx val="41"/>
          <c:order val="1"/>
          <c:tx>
            <c:strRef>
              <c:f>FORM!$B$1</c:f>
              <c:strCache>
                <c:ptCount val="1"/>
                <c:pt idx="0">
                  <c:v>ORGÀNICA - 2022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775281504229298E-2"/>
                  <c:y val="-8.07102502017756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0C-4DDD-BD33-06A8ECC3BDFE}"/>
                </c:ext>
              </c:extLst>
            </c:dLbl>
            <c:dLbl>
              <c:idx val="1"/>
              <c:layout>
                <c:manualLayout>
                  <c:x val="7.397538980018516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10C-4DDD-BD33-06A8ECC3BDFE}"/>
                </c:ext>
              </c:extLst>
            </c:dLbl>
            <c:dLbl>
              <c:idx val="4"/>
              <c:layout>
                <c:manualLayout>
                  <c:x val="1.5886524822695043E-2"/>
                  <c:y val="-1.1627906976744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0C-4DDD-BD33-06A8ECC3BDFE}"/>
                </c:ext>
              </c:extLst>
            </c:dLbl>
            <c:dLbl>
              <c:idx val="5"/>
              <c:layout>
                <c:manualLayout>
                  <c:x val="1.149425287356321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10C-4DDD-BD33-06A8ECC3BDFE}"/>
                </c:ext>
              </c:extLst>
            </c:dLbl>
            <c:dLbl>
              <c:idx val="6"/>
              <c:layout>
                <c:manualLayout>
                  <c:x val="1.4026827858792407E-2"/>
                  <c:y val="4.0968349852934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10C-4DDD-BD33-06A8ECC3BDFE}"/>
                </c:ext>
              </c:extLst>
            </c:dLbl>
            <c:dLbl>
              <c:idx val="7"/>
              <c:layout>
                <c:manualLayout>
                  <c:x val="1.0789867583686547E-2"/>
                  <c:y val="-4.0968349852934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10C-4DDD-BD33-06A8ECC3BDFE}"/>
                </c:ext>
              </c:extLst>
            </c:dLbl>
            <c:dLbl>
              <c:idx val="8"/>
              <c:layout>
                <c:manualLayout>
                  <c:x val="4.5390070921988461E-3"/>
                  <c:y val="-1.1627906976744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10C-4DDD-BD33-06A8ECC3BDFE}"/>
                </c:ext>
              </c:extLst>
            </c:dLbl>
            <c:dLbl>
              <c:idx val="9"/>
              <c:layout>
                <c:manualLayout>
                  <c:x val="1.1347517730496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10C-4DDD-BD33-06A8ECC3BDFE}"/>
                </c:ext>
              </c:extLst>
            </c:dLbl>
            <c:dLbl>
              <c:idx val="10"/>
              <c:layout>
                <c:manualLayout>
                  <c:x val="6.4568200161420524E-3"/>
                  <c:y val="-3.2284100080710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61-4FC1-B9C8-1790480D04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FORM!$C$44:$N$44</c:f>
              <c:numCache>
                <c:formatCode>#,##0</c:formatCode>
                <c:ptCount val="12"/>
                <c:pt idx="0">
                  <c:v>467460.01</c:v>
                </c:pt>
                <c:pt idx="1">
                  <c:v>458800</c:v>
                </c:pt>
                <c:pt idx="2">
                  <c:v>511459</c:v>
                </c:pt>
                <c:pt idx="3">
                  <c:v>563520</c:v>
                </c:pt>
                <c:pt idx="4">
                  <c:v>639760</c:v>
                </c:pt>
                <c:pt idx="5">
                  <c:v>575880</c:v>
                </c:pt>
                <c:pt idx="6">
                  <c:v>591420</c:v>
                </c:pt>
                <c:pt idx="7">
                  <c:v>625700</c:v>
                </c:pt>
                <c:pt idx="8">
                  <c:v>643319.99999829999</c:v>
                </c:pt>
                <c:pt idx="9">
                  <c:v>636139.99999999988</c:v>
                </c:pt>
                <c:pt idx="10">
                  <c:v>631280</c:v>
                </c:pt>
                <c:pt idx="11">
                  <c:v>637840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10C-4DDD-BD33-06A8ECC3B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00010240"/>
        <c:axId val="100024320"/>
        <c:axId val="0"/>
      </c:bar3DChart>
      <c:catAx>
        <c:axId val="10001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00024320"/>
        <c:crosses val="autoZero"/>
        <c:auto val="1"/>
        <c:lblAlgn val="ctr"/>
        <c:lblOffset val="100"/>
        <c:noMultiLvlLbl val="0"/>
      </c:catAx>
      <c:valAx>
        <c:axId val="100024320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00010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8467</xdr:colOff>
      <xdr:row>55</xdr:row>
      <xdr:rowOff>158114</xdr:rowOff>
    </xdr:from>
    <xdr:to>
      <xdr:col>14</xdr:col>
      <xdr:colOff>589492</xdr:colOff>
      <xdr:row>71</xdr:row>
      <xdr:rowOff>2328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71</xdr:row>
      <xdr:rowOff>160868</xdr:rowOff>
    </xdr:from>
    <xdr:to>
      <xdr:col>14</xdr:col>
      <xdr:colOff>570653</xdr:colOff>
      <xdr:row>88</xdr:row>
      <xdr:rowOff>149861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56</xdr:row>
      <xdr:rowOff>5715</xdr:rowOff>
    </xdr:from>
    <xdr:to>
      <xdr:col>14</xdr:col>
      <xdr:colOff>581025</xdr:colOff>
      <xdr:row>71</xdr:row>
      <xdr:rowOff>36195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389466</xdr:colOff>
      <xdr:row>72</xdr:row>
      <xdr:rowOff>16932</xdr:rowOff>
    </xdr:from>
    <xdr:to>
      <xdr:col>14</xdr:col>
      <xdr:colOff>579119</xdr:colOff>
      <xdr:row>89</xdr:row>
      <xdr:rowOff>5926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349249</xdr:colOff>
      <xdr:row>54</xdr:row>
      <xdr:rowOff>170391</xdr:rowOff>
    </xdr:from>
    <xdr:to>
      <xdr:col>14</xdr:col>
      <xdr:colOff>328082</xdr:colOff>
      <xdr:row>70</xdr:row>
      <xdr:rowOff>31749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71</xdr:row>
      <xdr:rowOff>16933</xdr:rowOff>
    </xdr:from>
    <xdr:to>
      <xdr:col>14</xdr:col>
      <xdr:colOff>321733</xdr:colOff>
      <xdr:row>86</xdr:row>
      <xdr:rowOff>160866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16934</xdr:colOff>
      <xdr:row>54</xdr:row>
      <xdr:rowOff>185208</xdr:rowOff>
    </xdr:from>
    <xdr:to>
      <xdr:col>14</xdr:col>
      <xdr:colOff>364067</xdr:colOff>
      <xdr:row>68</xdr:row>
      <xdr:rowOff>169334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10584</xdr:colOff>
      <xdr:row>70</xdr:row>
      <xdr:rowOff>1058</xdr:rowOff>
    </xdr:from>
    <xdr:to>
      <xdr:col>14</xdr:col>
      <xdr:colOff>397934</xdr:colOff>
      <xdr:row>86</xdr:row>
      <xdr:rowOff>177800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50</xdr:row>
      <xdr:rowOff>3810</xdr:rowOff>
    </xdr:from>
    <xdr:to>
      <xdr:col>14</xdr:col>
      <xdr:colOff>428625</xdr:colOff>
      <xdr:row>67</xdr:row>
      <xdr:rowOff>41910</xdr:rowOff>
    </xdr:to>
    <xdr:graphicFrame macro="">
      <xdr:nvGraphicFramePr>
        <xdr:cNvPr id="1158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350520</xdr:colOff>
      <xdr:row>68</xdr:row>
      <xdr:rowOff>15240</xdr:rowOff>
    </xdr:from>
    <xdr:to>
      <xdr:col>14</xdr:col>
      <xdr:colOff>415290</xdr:colOff>
      <xdr:row>85</xdr:row>
      <xdr:rowOff>13335</xdr:rowOff>
    </xdr:to>
    <xdr:graphicFrame macro="">
      <xdr:nvGraphicFramePr>
        <xdr:cNvPr id="11581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a2" displayName="Tabla2" ref="A4:O47" totalsRowShown="0" headerRowDxfId="94" dataDxfId="92" headerRowBorderDxfId="93" tableBorderDxfId="91" totalsRowBorderDxfId="90">
  <sortState ref="A5:O48">
    <sortCondition ref="A5:A48"/>
  </sortState>
  <tableColumns count="15">
    <tableColumn id="15" name="Núm." dataDxfId="89"/>
    <tableColumn id="1" name="Població" dataDxfId="88"/>
    <tableColumn id="2" name="Gener" dataDxfId="87"/>
    <tableColumn id="3" name="Febrer" dataDxfId="86"/>
    <tableColumn id="4" name="Març" dataDxfId="85"/>
    <tableColumn id="5" name="Abril" dataDxfId="84"/>
    <tableColumn id="6" name="Maig" dataDxfId="83"/>
    <tableColumn id="7" name="Juny" dataDxfId="82"/>
    <tableColumn id="8" name="Juliol" dataDxfId="81"/>
    <tableColumn id="9" name="Agost" dataDxfId="80"/>
    <tableColumn id="10" name="Setembre" dataDxfId="79"/>
    <tableColumn id="11" name="Octubre" dataDxfId="78"/>
    <tableColumn id="12" name="Novembre" dataDxfId="77"/>
    <tableColumn id="13" name="Desembre" dataDxfId="76"/>
    <tableColumn id="14" name="TOTAL" dataDxfId="75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a25" displayName="Tabla25" ref="A4:O47" totalsRowShown="0" headerRowDxfId="74" dataDxfId="72" headerRowBorderDxfId="73" tableBorderDxfId="71" totalsRowBorderDxfId="70">
  <sortState ref="A5:O48">
    <sortCondition ref="A5:A48"/>
  </sortState>
  <tableColumns count="15">
    <tableColumn id="15" name="Núm." dataDxfId="69"/>
    <tableColumn id="1" name="Població" dataDxfId="68"/>
    <tableColumn id="2" name="Gener" dataDxfId="67"/>
    <tableColumn id="3" name="Febrer" dataDxfId="66"/>
    <tableColumn id="4" name="Març" dataDxfId="65"/>
    <tableColumn id="5" name="Abril" dataDxfId="64"/>
    <tableColumn id="6" name="Maig" dataDxfId="63"/>
    <tableColumn id="7" name="Juny" dataDxfId="62"/>
    <tableColumn id="8" name="Juliol" dataDxfId="61"/>
    <tableColumn id="9" name="Agost" dataDxfId="60"/>
    <tableColumn id="10" name="Setembre" dataDxfId="59"/>
    <tableColumn id="11" name="Octubre" dataDxfId="58"/>
    <tableColumn id="12" name="Novembre" dataDxfId="57"/>
    <tableColumn id="13" name="Desembre" dataDxfId="56"/>
    <tableColumn id="14" name="TOTAL" dataDxfId="55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A4:O47" totalsRowShown="0" headerRowDxfId="54" dataDxfId="53" tableBorderDxfId="52">
  <sortState ref="A5:O48">
    <sortCondition ref="A5:A48"/>
  </sortState>
  <tableColumns count="15">
    <tableColumn id="15" name="Núm. " dataDxfId="51"/>
    <tableColumn id="1" name="Població" dataDxfId="50"/>
    <tableColumn id="2" name="Gener" dataDxfId="49"/>
    <tableColumn id="3" name="Febrer" dataDxfId="48"/>
    <tableColumn id="4" name="Març" dataDxfId="47"/>
    <tableColumn id="5" name="Abril" dataDxfId="46"/>
    <tableColumn id="6" name="Maig" dataDxfId="45"/>
    <tableColumn id="7" name="Juny" dataDxfId="44"/>
    <tableColumn id="8" name="Juliol" dataDxfId="43"/>
    <tableColumn id="9" name="Agost" dataDxfId="42"/>
    <tableColumn id="10" name="Setembre" dataDxfId="41"/>
    <tableColumn id="11" name="Octubre" dataDxfId="40"/>
    <tableColumn id="12" name="Novembre" dataDxfId="39"/>
    <tableColumn id="13" name="Desembre" dataDxfId="38"/>
    <tableColumn id="14" name="TOTAL" dataDxfId="37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5" name="Tabla5" displayName="Tabla5" ref="A4:O47" totalsRowShown="0" headerRowDxfId="36" dataDxfId="35" tableBorderDxfId="34">
  <sortState ref="A5:O48">
    <sortCondition ref="A5:A48"/>
  </sortState>
  <tableColumns count="15">
    <tableColumn id="15" name="Núm." dataDxfId="33"/>
    <tableColumn id="1" name="Població" dataDxfId="32"/>
    <tableColumn id="2" name="Gener" dataDxfId="31"/>
    <tableColumn id="3" name="Febrer" dataDxfId="30"/>
    <tableColumn id="4" name="Març" dataDxfId="29"/>
    <tableColumn id="5" name="Abril" dataDxfId="28"/>
    <tableColumn id="6" name="Maig" dataDxfId="27"/>
    <tableColumn id="7" name="Juny" dataDxfId="26"/>
    <tableColumn id="8" name="Juliol" dataDxfId="25"/>
    <tableColumn id="9" name="Agost" dataDxfId="24"/>
    <tableColumn id="10" name="Setembre" dataDxfId="23"/>
    <tableColumn id="11" name="Octubre" dataDxfId="22"/>
    <tableColumn id="12" name="Novembre" dataDxfId="21"/>
    <tableColumn id="13" name="Desembre" dataDxfId="20"/>
    <tableColumn id="14" name="TOTAL" dataDxfId="19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8" name="Tabla8" displayName="Tabla8" ref="A3:O46" totalsRowShown="0" headerRowDxfId="17" dataDxfId="16" tableBorderDxfId="15">
  <sortState ref="A4:O47">
    <sortCondition ref="A4:A47"/>
  </sortState>
  <tableColumns count="15">
    <tableColumn id="15" name="Núm." dataDxfId="14"/>
    <tableColumn id="1" name="Població" dataDxfId="13"/>
    <tableColumn id="2" name="Gener" dataDxfId="12"/>
    <tableColumn id="3" name="Febrer" dataDxfId="11"/>
    <tableColumn id="4" name="Març" dataDxfId="10"/>
    <tableColumn id="5" name="Abril" dataDxfId="9"/>
    <tableColumn id="6" name="Maig" dataDxfId="8"/>
    <tableColumn id="7" name="Juny" dataDxfId="7"/>
    <tableColumn id="8" name="Juliol" dataDxfId="6"/>
    <tableColumn id="9" name="Agost" dataDxfId="5"/>
    <tableColumn id="10" name="Setembre" dataDxfId="4"/>
    <tableColumn id="11" name="Octubre" dataDxfId="3"/>
    <tableColumn id="12" name="Novembre" dataDxfId="2"/>
    <tableColumn id="13" name="Desembre" dataDxfId="1"/>
    <tableColumn id="14" name="TOTAL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50"/>
  <sheetViews>
    <sheetView showZeros="0" tabSelected="1" zoomScale="90" zoomScaleNormal="90" workbookViewId="0">
      <selection activeCell="G29" sqref="G29"/>
    </sheetView>
  </sheetViews>
  <sheetFormatPr baseColWidth="10" defaultColWidth="11.42578125" defaultRowHeight="15" x14ac:dyDescent="0.25"/>
  <cols>
    <col min="1" max="1" width="5.7109375" style="3" customWidth="1"/>
    <col min="2" max="2" width="26.140625" style="20" bestFit="1" customWidth="1"/>
    <col min="3" max="6" width="11.42578125" style="2"/>
    <col min="7" max="10" width="11.42578125" style="2" customWidth="1"/>
    <col min="11" max="11" width="11.85546875" style="2" customWidth="1"/>
    <col min="12" max="12" width="11.42578125" style="2" customWidth="1"/>
    <col min="13" max="13" width="12.5703125" style="2" customWidth="1"/>
    <col min="14" max="14" width="12.28515625" style="2" customWidth="1"/>
    <col min="15" max="15" width="11.42578125" style="2"/>
    <col min="16" max="16384" width="11.42578125" style="3"/>
  </cols>
  <sheetData>
    <row r="2" spans="1:22" ht="15.75" x14ac:dyDescent="0.25">
      <c r="B2" s="1" t="s">
        <v>63</v>
      </c>
    </row>
    <row r="3" spans="1:22" ht="15.75" thickBot="1" x14ac:dyDescent="0.3">
      <c r="B3" s="3"/>
      <c r="C3" s="4" t="s">
        <v>66</v>
      </c>
    </row>
    <row r="4" spans="1:22" ht="15.75" thickBot="1" x14ac:dyDescent="0.3">
      <c r="A4" s="8" t="s">
        <v>58</v>
      </c>
      <c r="B4" s="23" t="s">
        <v>56</v>
      </c>
      <c r="C4" s="42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6" t="s">
        <v>35</v>
      </c>
      <c r="M4" s="6" t="s">
        <v>36</v>
      </c>
      <c r="N4" s="38" t="s">
        <v>37</v>
      </c>
      <c r="O4" s="8" t="s">
        <v>38</v>
      </c>
    </row>
    <row r="5" spans="1:22" x14ac:dyDescent="0.25">
      <c r="A5" s="40">
        <v>1</v>
      </c>
      <c r="B5" s="45" t="s">
        <v>39</v>
      </c>
      <c r="C5" s="43">
        <v>14632</v>
      </c>
      <c r="D5" s="34">
        <v>12201</v>
      </c>
      <c r="E5" s="34">
        <v>15514</v>
      </c>
      <c r="F5" s="34">
        <v>14550.415032679739</v>
      </c>
      <c r="G5" s="11">
        <v>17331.428571428572</v>
      </c>
      <c r="H5" s="11">
        <v>18712.372881355932</v>
      </c>
      <c r="I5" s="34">
        <v>16872.326674500589</v>
      </c>
      <c r="J5" s="11">
        <v>18754.290165209815</v>
      </c>
      <c r="K5" s="146">
        <v>17377.746050000002</v>
      </c>
      <c r="L5" s="146">
        <v>14070</v>
      </c>
      <c r="M5" s="146">
        <v>17095.528280208404</v>
      </c>
      <c r="N5" s="149">
        <v>18326.092432579109</v>
      </c>
      <c r="O5" s="114">
        <f>SUM(Tabla2[[#This Row],[Gener]:[Desembre]])</f>
        <v>195437.20008796218</v>
      </c>
      <c r="R5" s="21"/>
      <c r="S5" s="21"/>
      <c r="T5" s="21"/>
      <c r="U5" s="21"/>
      <c r="V5" s="21"/>
    </row>
    <row r="6" spans="1:22" x14ac:dyDescent="0.25">
      <c r="A6" s="13">
        <v>2</v>
      </c>
      <c r="B6" s="46" t="s">
        <v>0</v>
      </c>
      <c r="C6" s="105">
        <v>12242</v>
      </c>
      <c r="D6" s="11">
        <v>10258</v>
      </c>
      <c r="E6" s="11">
        <v>11604</v>
      </c>
      <c r="F6" s="11">
        <v>11550</v>
      </c>
      <c r="G6" s="11">
        <v>12420</v>
      </c>
      <c r="H6" s="11">
        <v>10760</v>
      </c>
      <c r="I6" s="11">
        <v>13580</v>
      </c>
      <c r="J6" s="11">
        <v>13220</v>
      </c>
      <c r="K6" s="146">
        <v>12895</v>
      </c>
      <c r="L6" s="146">
        <v>9620</v>
      </c>
      <c r="M6" s="146">
        <v>11300</v>
      </c>
      <c r="N6" s="33">
        <v>11964.21052631579</v>
      </c>
      <c r="O6" s="115">
        <f>SUM(Tabla2[[#This Row],[Gener]:[Desembre]])</f>
        <v>141413.21052631579</v>
      </c>
    </row>
    <row r="7" spans="1:22" x14ac:dyDescent="0.25">
      <c r="A7" s="13">
        <v>3</v>
      </c>
      <c r="B7" s="46" t="s">
        <v>1</v>
      </c>
      <c r="C7" s="105">
        <v>43180</v>
      </c>
      <c r="D7" s="11">
        <v>33880</v>
      </c>
      <c r="E7" s="11">
        <v>38660</v>
      </c>
      <c r="F7" s="11">
        <v>37820</v>
      </c>
      <c r="G7" s="11">
        <v>40400</v>
      </c>
      <c r="H7" s="11">
        <v>40030</v>
      </c>
      <c r="I7" s="11">
        <v>43490</v>
      </c>
      <c r="J7" s="11">
        <v>44770</v>
      </c>
      <c r="K7" s="146">
        <v>43600</v>
      </c>
      <c r="L7" s="146">
        <v>42090</v>
      </c>
      <c r="M7" s="146">
        <v>38110</v>
      </c>
      <c r="N7" s="33">
        <v>48190</v>
      </c>
      <c r="O7" s="115">
        <f>SUM(Tabla2[[#This Row],[Gener]:[Desembre]])</f>
        <v>494220</v>
      </c>
    </row>
    <row r="8" spans="1:22" x14ac:dyDescent="0.25">
      <c r="A8" s="13">
        <v>4</v>
      </c>
      <c r="B8" s="46" t="s">
        <v>2</v>
      </c>
      <c r="C8" s="105">
        <v>1215</v>
      </c>
      <c r="D8" s="11">
        <v>832</v>
      </c>
      <c r="E8" s="11">
        <v>1308</v>
      </c>
      <c r="F8" s="11">
        <v>1088.3824305775524</v>
      </c>
      <c r="G8" s="11">
        <v>787.59213759213765</v>
      </c>
      <c r="H8" s="11">
        <v>1522.9101683684228</v>
      </c>
      <c r="I8" s="11">
        <v>1089.5572948514125</v>
      </c>
      <c r="J8" s="11">
        <v>1749.9474684991924</v>
      </c>
      <c r="K8" s="146">
        <v>1070.2434820000001</v>
      </c>
      <c r="L8" s="146">
        <v>1188.5067873303167</v>
      </c>
      <c r="M8" s="146">
        <v>1392.2933042933041</v>
      </c>
      <c r="N8" s="33">
        <v>1273.2521813173832</v>
      </c>
      <c r="O8" s="115">
        <f>SUM(Tabla2[[#This Row],[Gener]:[Desembre]])</f>
        <v>14517.685254829721</v>
      </c>
    </row>
    <row r="9" spans="1:22" x14ac:dyDescent="0.25">
      <c r="A9" s="13">
        <v>5</v>
      </c>
      <c r="B9" s="46" t="s">
        <v>3</v>
      </c>
      <c r="C9" s="105">
        <v>17040</v>
      </c>
      <c r="D9" s="11">
        <v>17940</v>
      </c>
      <c r="E9" s="11">
        <v>18720</v>
      </c>
      <c r="F9" s="11">
        <v>19880</v>
      </c>
      <c r="G9" s="11">
        <v>17370</v>
      </c>
      <c r="H9" s="11">
        <v>18320</v>
      </c>
      <c r="I9" s="11">
        <v>19560</v>
      </c>
      <c r="J9" s="11">
        <v>19160</v>
      </c>
      <c r="K9" s="146">
        <v>19802.5</v>
      </c>
      <c r="L9" s="146">
        <v>17780</v>
      </c>
      <c r="M9" s="146">
        <v>19870</v>
      </c>
      <c r="N9" s="33">
        <v>25550</v>
      </c>
      <c r="O9" s="115">
        <f>SUM(Tabla2[[#This Row],[Gener]:[Desembre]])</f>
        <v>230992.5</v>
      </c>
    </row>
    <row r="10" spans="1:22" x14ac:dyDescent="0.25">
      <c r="A10" s="13">
        <v>6</v>
      </c>
      <c r="B10" s="46" t="s">
        <v>4</v>
      </c>
      <c r="C10" s="105">
        <v>39767</v>
      </c>
      <c r="D10" s="11">
        <v>30303</v>
      </c>
      <c r="E10" s="11">
        <v>31159</v>
      </c>
      <c r="F10" s="11">
        <v>34022.00985788073</v>
      </c>
      <c r="G10" s="11">
        <v>35043.870154794713</v>
      </c>
      <c r="H10" s="11">
        <v>36025.472011956772</v>
      </c>
      <c r="I10" s="11">
        <v>41167.348237232058</v>
      </c>
      <c r="J10" s="11">
        <v>31870</v>
      </c>
      <c r="K10" s="146">
        <v>32981</v>
      </c>
      <c r="L10" s="146">
        <v>31570</v>
      </c>
      <c r="M10" s="146">
        <v>38900</v>
      </c>
      <c r="N10" s="33">
        <v>38070</v>
      </c>
      <c r="O10" s="115">
        <f>SUM(Tabla2[[#This Row],[Gener]:[Desembre]])</f>
        <v>420878.70026186429</v>
      </c>
    </row>
    <row r="11" spans="1:22" x14ac:dyDescent="0.25">
      <c r="A11" s="13">
        <v>8</v>
      </c>
      <c r="B11" s="48" t="s">
        <v>7</v>
      </c>
      <c r="C11" s="105">
        <v>2063</v>
      </c>
      <c r="D11" s="11">
        <v>1446</v>
      </c>
      <c r="E11" s="11">
        <v>1788</v>
      </c>
      <c r="F11" s="11">
        <v>1775.2116988702355</v>
      </c>
      <c r="G11" s="11">
        <v>1875.1187551187554</v>
      </c>
      <c r="H11" s="11">
        <v>2468.0117993433932</v>
      </c>
      <c r="I11" s="11">
        <v>1944.6098134333431</v>
      </c>
      <c r="J11" s="11">
        <v>2887.5057437126402</v>
      </c>
      <c r="K11" s="146">
        <v>1703.0424479999999</v>
      </c>
      <c r="L11" s="146">
        <v>1925.7164404223226</v>
      </c>
      <c r="M11" s="146">
        <v>2418.8712668712669</v>
      </c>
      <c r="N11" s="33">
        <v>1791.988951280234</v>
      </c>
      <c r="O11" s="116">
        <f>SUM(Tabla2[[#This Row],[Gener]:[Desembre]])</f>
        <v>24087.076917052189</v>
      </c>
    </row>
    <row r="12" spans="1:22" x14ac:dyDescent="0.25">
      <c r="A12" s="13">
        <v>9</v>
      </c>
      <c r="B12" s="47" t="s">
        <v>40</v>
      </c>
      <c r="C12" s="105"/>
      <c r="D12" s="11"/>
      <c r="E12" s="11"/>
      <c r="F12" s="11"/>
      <c r="G12" s="11"/>
      <c r="H12" s="11"/>
      <c r="I12" s="11"/>
      <c r="J12" s="11"/>
      <c r="K12" s="67"/>
      <c r="L12" s="67"/>
      <c r="M12" s="146"/>
      <c r="N12" s="11"/>
      <c r="O12" s="115">
        <f>SUM(Tabla2[[#This Row],[Gener]:[Desembre]])</f>
        <v>0</v>
      </c>
    </row>
    <row r="13" spans="1:22" x14ac:dyDescent="0.25">
      <c r="A13" s="13">
        <v>10</v>
      </c>
      <c r="B13" s="45" t="s">
        <v>41</v>
      </c>
      <c r="C13" s="105">
        <v>34485</v>
      </c>
      <c r="D13" s="11">
        <v>29092</v>
      </c>
      <c r="E13" s="11">
        <v>28351</v>
      </c>
      <c r="F13" s="11">
        <v>30520.813675621765</v>
      </c>
      <c r="G13" s="11">
        <v>440</v>
      </c>
      <c r="H13" s="11"/>
      <c r="I13" s="11"/>
      <c r="J13" s="11"/>
      <c r="K13" s="146"/>
      <c r="L13" s="146"/>
      <c r="M13" s="146"/>
      <c r="N13" s="33"/>
      <c r="O13" s="114">
        <f>SUM(Tabla2[[#This Row],[Gener]:[Desembre]])</f>
        <v>122888.81367562176</v>
      </c>
    </row>
    <row r="14" spans="1:22" x14ac:dyDescent="0.25">
      <c r="A14" s="13">
        <v>11</v>
      </c>
      <c r="B14" s="46" t="s">
        <v>9</v>
      </c>
      <c r="C14" s="105">
        <v>106471</v>
      </c>
      <c r="D14" s="11">
        <v>87391</v>
      </c>
      <c r="E14" s="11">
        <v>99502</v>
      </c>
      <c r="F14" s="11">
        <v>92676</v>
      </c>
      <c r="G14" s="11">
        <v>92848</v>
      </c>
      <c r="H14" s="11">
        <v>93669.551066786022</v>
      </c>
      <c r="I14" s="11">
        <v>90860.259260430568</v>
      </c>
      <c r="J14" s="11">
        <v>95235.816920564437</v>
      </c>
      <c r="K14" s="146">
        <v>106901.413</v>
      </c>
      <c r="L14" s="146">
        <v>106966.38</v>
      </c>
      <c r="M14" s="146">
        <v>101144.51793411537</v>
      </c>
      <c r="N14" s="33">
        <v>129375.49710656657</v>
      </c>
      <c r="O14" s="115">
        <f>SUM(Tabla2[[#This Row],[Gener]:[Desembre]])</f>
        <v>1203041.4352884628</v>
      </c>
    </row>
    <row r="15" spans="1:22" x14ac:dyDescent="0.25">
      <c r="A15" s="13">
        <v>12</v>
      </c>
      <c r="B15" s="46" t="s">
        <v>10</v>
      </c>
      <c r="C15" s="105">
        <v>3741</v>
      </c>
      <c r="D15" s="11">
        <v>3248</v>
      </c>
      <c r="E15" s="11">
        <v>5061</v>
      </c>
      <c r="F15" s="11">
        <v>4014.834511026731</v>
      </c>
      <c r="G15" s="11">
        <v>4536.6666666666661</v>
      </c>
      <c r="H15" s="11">
        <v>5492.8205128205127</v>
      </c>
      <c r="I15" s="11">
        <v>3776.0188933873146</v>
      </c>
      <c r="J15" s="11">
        <v>5302.4746571258202</v>
      </c>
      <c r="K15" s="146">
        <v>3759.7705799999999</v>
      </c>
      <c r="L15" s="146">
        <v>3364.64</v>
      </c>
      <c r="M15" s="146">
        <v>4044.0013495276653</v>
      </c>
      <c r="N15" s="33">
        <v>4333.0769230769229</v>
      </c>
      <c r="O15" s="115">
        <f>SUM(Tabla2[[#This Row],[Gener]:[Desembre]])</f>
        <v>50674.304093631625</v>
      </c>
    </row>
    <row r="16" spans="1:22" x14ac:dyDescent="0.25">
      <c r="A16" s="13">
        <v>13</v>
      </c>
      <c r="B16" s="47" t="s">
        <v>42</v>
      </c>
      <c r="C16" s="105">
        <v>17620</v>
      </c>
      <c r="D16" s="11">
        <v>15560</v>
      </c>
      <c r="E16" s="11">
        <v>20100</v>
      </c>
      <c r="F16" s="11">
        <v>18345.454545454544</v>
      </c>
      <c r="G16" s="11">
        <v>19170</v>
      </c>
      <c r="H16" s="11">
        <v>17810</v>
      </c>
      <c r="I16" s="11">
        <v>16000</v>
      </c>
      <c r="J16" s="11">
        <v>14600</v>
      </c>
      <c r="K16" s="146">
        <v>19320</v>
      </c>
      <c r="L16" s="146">
        <v>20510</v>
      </c>
      <c r="M16" s="146">
        <v>19820</v>
      </c>
      <c r="N16" s="33">
        <v>22880</v>
      </c>
      <c r="O16" s="115">
        <f>SUM(Tabla2[[#This Row],[Gener]:[Desembre]])</f>
        <v>221735.45454545453</v>
      </c>
    </row>
    <row r="17" spans="1:15" x14ac:dyDescent="0.25">
      <c r="A17" s="13">
        <v>14</v>
      </c>
      <c r="B17" s="46" t="s">
        <v>11</v>
      </c>
      <c r="C17" s="105"/>
      <c r="D17" s="11"/>
      <c r="E17" s="11"/>
      <c r="F17" s="11"/>
      <c r="G17" s="11"/>
      <c r="H17" s="11"/>
      <c r="I17" s="11"/>
      <c r="J17" s="11"/>
      <c r="K17" s="146"/>
      <c r="L17" s="146"/>
      <c r="M17" s="146"/>
      <c r="N17" s="33"/>
      <c r="O17" s="115">
        <f>SUM(Tabla2[[#This Row],[Gener]:[Desembre]])</f>
        <v>0</v>
      </c>
    </row>
    <row r="18" spans="1:15" x14ac:dyDescent="0.25">
      <c r="A18" s="13">
        <v>15</v>
      </c>
      <c r="B18" s="46" t="s">
        <v>12</v>
      </c>
      <c r="C18" s="105">
        <v>12560</v>
      </c>
      <c r="D18" s="11">
        <v>12240</v>
      </c>
      <c r="E18" s="11">
        <v>14070</v>
      </c>
      <c r="F18" s="11">
        <v>13180</v>
      </c>
      <c r="G18" s="11">
        <v>13990</v>
      </c>
      <c r="H18" s="11">
        <v>12380</v>
      </c>
      <c r="I18" s="11">
        <v>15140</v>
      </c>
      <c r="J18" s="11">
        <v>14020</v>
      </c>
      <c r="K18" s="146">
        <v>13730</v>
      </c>
      <c r="L18" s="146">
        <v>12040</v>
      </c>
      <c r="M18" s="146">
        <v>13590</v>
      </c>
      <c r="N18" s="33">
        <v>18420</v>
      </c>
      <c r="O18" s="115">
        <f>SUM(Tabla2[[#This Row],[Gener]:[Desembre]])</f>
        <v>165360</v>
      </c>
    </row>
    <row r="19" spans="1:15" x14ac:dyDescent="0.25">
      <c r="A19" s="13">
        <v>16</v>
      </c>
      <c r="B19" s="46" t="s">
        <v>13</v>
      </c>
      <c r="C19" s="105"/>
      <c r="D19" s="11"/>
      <c r="E19" s="11"/>
      <c r="F19" s="11"/>
      <c r="G19" s="11"/>
      <c r="H19" s="11"/>
      <c r="I19" s="11"/>
      <c r="J19" s="11"/>
      <c r="K19" s="146"/>
      <c r="L19" s="146"/>
      <c r="M19" s="146"/>
      <c r="N19" s="33"/>
      <c r="O19" s="115">
        <f>SUM(Tabla2[[#This Row],[Gener]:[Desembre]])</f>
        <v>0</v>
      </c>
    </row>
    <row r="20" spans="1:15" x14ac:dyDescent="0.25">
      <c r="A20" s="13">
        <v>17</v>
      </c>
      <c r="B20" s="46" t="s">
        <v>14</v>
      </c>
      <c r="C20" s="105">
        <v>13629</v>
      </c>
      <c r="D20" s="11">
        <v>10718</v>
      </c>
      <c r="E20" s="11">
        <v>10933</v>
      </c>
      <c r="F20" s="11">
        <v>12713</v>
      </c>
      <c r="G20" s="11">
        <v>12547.414289885244</v>
      </c>
      <c r="H20" s="11">
        <v>11977.677203457937</v>
      </c>
      <c r="I20" s="11">
        <v>14559.856870719146</v>
      </c>
      <c r="J20" s="11">
        <v>12292.051433159424</v>
      </c>
      <c r="K20" s="146">
        <v>12445.753710000001</v>
      </c>
      <c r="L20" s="146">
        <v>12911.23</v>
      </c>
      <c r="M20" s="146">
        <v>13229.338928008345</v>
      </c>
      <c r="N20" s="33">
        <v>14859.7447835245</v>
      </c>
      <c r="O20" s="115">
        <f>SUM(Tabla2[[#This Row],[Gener]:[Desembre]])</f>
        <v>152816.06721875459</v>
      </c>
    </row>
    <row r="21" spans="1:15" x14ac:dyDescent="0.25">
      <c r="A21" s="13">
        <v>18</v>
      </c>
      <c r="B21" s="46" t="s">
        <v>15</v>
      </c>
      <c r="C21" s="105">
        <v>93799</v>
      </c>
      <c r="D21" s="11">
        <v>75085</v>
      </c>
      <c r="E21" s="11">
        <v>83394</v>
      </c>
      <c r="F21" s="11">
        <v>82251.23453493054</v>
      </c>
      <c r="G21" s="11">
        <v>82521.105205895903</v>
      </c>
      <c r="H21" s="11">
        <v>80067.750615924961</v>
      </c>
      <c r="I21" s="11">
        <v>85281.032129210071</v>
      </c>
      <c r="J21" s="11">
        <v>79378.113576584088</v>
      </c>
      <c r="K21" s="146">
        <v>73999.973429999998</v>
      </c>
      <c r="L21" s="146">
        <v>80767.19</v>
      </c>
      <c r="M21" s="146">
        <v>82326.554060397</v>
      </c>
      <c r="N21" s="33">
        <v>101195.25911258886</v>
      </c>
      <c r="O21" s="115">
        <f>SUM(Tabla2[[#This Row],[Gener]:[Desembre]])</f>
        <v>1000066.2126655313</v>
      </c>
    </row>
    <row r="22" spans="1:15" x14ac:dyDescent="0.25">
      <c r="A22" s="13">
        <v>19</v>
      </c>
      <c r="B22" s="46" t="s">
        <v>16</v>
      </c>
      <c r="C22" s="105">
        <v>15310</v>
      </c>
      <c r="D22" s="11">
        <v>10560</v>
      </c>
      <c r="E22" s="11">
        <v>13180</v>
      </c>
      <c r="F22" s="11">
        <v>11500</v>
      </c>
      <c r="G22" s="11">
        <v>13590</v>
      </c>
      <c r="H22" s="11">
        <v>11860</v>
      </c>
      <c r="I22" s="11">
        <v>13160</v>
      </c>
      <c r="J22" s="11">
        <v>12980</v>
      </c>
      <c r="K22" s="146">
        <v>20217.5</v>
      </c>
      <c r="L22" s="146">
        <v>16920</v>
      </c>
      <c r="M22" s="146">
        <v>18820</v>
      </c>
      <c r="N22" s="33">
        <v>21260</v>
      </c>
      <c r="O22" s="115">
        <f>SUM(Tabla2[[#This Row],[Gener]:[Desembre]])</f>
        <v>179357.5</v>
      </c>
    </row>
    <row r="23" spans="1:15" x14ac:dyDescent="0.25">
      <c r="A23" s="13">
        <v>20</v>
      </c>
      <c r="B23" s="46" t="s">
        <v>17</v>
      </c>
      <c r="C23" s="105"/>
      <c r="D23" s="11"/>
      <c r="E23" s="11"/>
      <c r="F23" s="11"/>
      <c r="G23" s="11"/>
      <c r="H23" s="11"/>
      <c r="I23" s="11"/>
      <c r="J23" s="11"/>
      <c r="K23" s="146"/>
      <c r="L23" s="146"/>
      <c r="M23" s="146"/>
      <c r="N23" s="33"/>
      <c r="O23" s="115">
        <f>SUM(Tabla2[[#This Row],[Gener]:[Desembre]])</f>
        <v>0</v>
      </c>
    </row>
    <row r="24" spans="1:15" x14ac:dyDescent="0.25">
      <c r="A24" s="13">
        <v>21</v>
      </c>
      <c r="B24" s="46" t="s">
        <v>18</v>
      </c>
      <c r="C24" s="105">
        <v>991</v>
      </c>
      <c r="D24" s="11">
        <v>665</v>
      </c>
      <c r="E24" s="11">
        <v>1076</v>
      </c>
      <c r="F24" s="11">
        <v>966.05743849646296</v>
      </c>
      <c r="G24" s="11">
        <v>1194.3161343161344</v>
      </c>
      <c r="H24" s="11">
        <v>1345.2334342339086</v>
      </c>
      <c r="I24" s="11">
        <v>971.74323644911885</v>
      </c>
      <c r="J24" s="11">
        <v>1630.1605781605781</v>
      </c>
      <c r="K24" s="146">
        <v>906.08920490000003</v>
      </c>
      <c r="L24" s="146">
        <v>1041.134238310709</v>
      </c>
      <c r="M24" s="146">
        <v>1215.097647097647</v>
      </c>
      <c r="N24" s="33">
        <v>963.2213663964194</v>
      </c>
      <c r="O24" s="115">
        <f>SUM(Tabla2[[#This Row],[Gener]:[Desembre]])</f>
        <v>12965.05327836098</v>
      </c>
    </row>
    <row r="25" spans="1:15" x14ac:dyDescent="0.25">
      <c r="A25" s="13">
        <v>22</v>
      </c>
      <c r="B25" s="46" t="s">
        <v>19</v>
      </c>
      <c r="C25" s="105">
        <v>28470</v>
      </c>
      <c r="D25" s="11">
        <v>21875</v>
      </c>
      <c r="E25" s="11">
        <v>28502</v>
      </c>
      <c r="F25" s="11">
        <v>24597.173757467976</v>
      </c>
      <c r="G25" s="11">
        <v>24227.130821275474</v>
      </c>
      <c r="H25" s="11">
        <v>21984.884183947619</v>
      </c>
      <c r="I25" s="11">
        <v>27461.890457177218</v>
      </c>
      <c r="J25" s="11">
        <v>26125.322838763012</v>
      </c>
      <c r="K25" s="146">
        <v>26579.842860000001</v>
      </c>
      <c r="L25" s="146">
        <v>25825</v>
      </c>
      <c r="M25" s="146">
        <v>22196.546030907542</v>
      </c>
      <c r="N25" s="33">
        <v>30178.892622464384</v>
      </c>
      <c r="O25" s="115">
        <f>SUM(Tabla2[[#This Row],[Gener]:[Desembre]])</f>
        <v>308023.68357200321</v>
      </c>
    </row>
    <row r="26" spans="1:15" x14ac:dyDescent="0.25">
      <c r="A26" s="13">
        <v>23</v>
      </c>
      <c r="B26" s="47" t="s">
        <v>43</v>
      </c>
      <c r="C26" s="105">
        <v>16830</v>
      </c>
      <c r="D26" s="11">
        <v>13480</v>
      </c>
      <c r="E26" s="11">
        <v>16800</v>
      </c>
      <c r="F26" s="11">
        <v>15320</v>
      </c>
      <c r="G26" s="11">
        <v>16990</v>
      </c>
      <c r="H26" s="11">
        <v>15170</v>
      </c>
      <c r="I26" s="11">
        <v>15720</v>
      </c>
      <c r="J26" s="11">
        <v>16570</v>
      </c>
      <c r="K26" s="146">
        <v>15450</v>
      </c>
      <c r="L26" s="146">
        <v>13710</v>
      </c>
      <c r="M26" s="146">
        <v>16270</v>
      </c>
      <c r="N26" s="33">
        <v>16157.333333333332</v>
      </c>
      <c r="O26" s="115">
        <f>SUM(Tabla2[[#This Row],[Gener]:[Desembre]])</f>
        <v>188467.33333333334</v>
      </c>
    </row>
    <row r="27" spans="1:15" x14ac:dyDescent="0.25">
      <c r="A27" s="13">
        <v>24</v>
      </c>
      <c r="B27" s="47" t="s">
        <v>44</v>
      </c>
      <c r="C27" s="105">
        <v>13065</v>
      </c>
      <c r="D27" s="11">
        <v>9116</v>
      </c>
      <c r="E27" s="11">
        <v>12548</v>
      </c>
      <c r="F27" s="11">
        <v>9154.9607882930977</v>
      </c>
      <c r="G27" s="11">
        <v>10406.373593073593</v>
      </c>
      <c r="H27" s="11">
        <v>13528.055424143338</v>
      </c>
      <c r="I27" s="11">
        <v>11836.943496318496</v>
      </c>
      <c r="J27" s="11">
        <v>11609.554027113238</v>
      </c>
      <c r="K27" s="146">
        <v>12422.535748</v>
      </c>
      <c r="L27" s="146">
        <v>11752.269353834572</v>
      </c>
      <c r="M27" s="146">
        <v>11445.324918186068</v>
      </c>
      <c r="N27" s="33">
        <v>15435.747274184441</v>
      </c>
      <c r="O27" s="115">
        <f>SUM(Tabla2[[#This Row],[Gener]:[Desembre]])</f>
        <v>142320.76462314685</v>
      </c>
    </row>
    <row r="28" spans="1:15" x14ac:dyDescent="0.25">
      <c r="A28" s="13">
        <v>25</v>
      </c>
      <c r="B28" s="46" t="s">
        <v>20</v>
      </c>
      <c r="C28" s="105">
        <v>32576</v>
      </c>
      <c r="D28" s="138">
        <v>31359</v>
      </c>
      <c r="E28" s="138">
        <v>38296</v>
      </c>
      <c r="F28" s="138">
        <v>30547.971084610006</v>
      </c>
      <c r="G28" s="11">
        <v>38588.860190032741</v>
      </c>
      <c r="H28" s="11">
        <v>34228.050830762702</v>
      </c>
      <c r="I28" s="138">
        <v>30846.625796207074</v>
      </c>
      <c r="J28" s="11">
        <v>28704.213721953874</v>
      </c>
      <c r="K28" s="147">
        <v>32343.22971</v>
      </c>
      <c r="L28" s="147">
        <v>36265.019999999997</v>
      </c>
      <c r="M28" s="146">
        <v>34950.494999624032</v>
      </c>
      <c r="N28" s="139">
        <v>44495</v>
      </c>
      <c r="O28" s="115">
        <f>SUM(Tabla2[[#This Row],[Gener]:[Desembre]])</f>
        <v>413200.46633319044</v>
      </c>
    </row>
    <row r="29" spans="1:15" x14ac:dyDescent="0.25">
      <c r="A29" s="13">
        <v>26</v>
      </c>
      <c r="B29" s="47" t="s">
        <v>45</v>
      </c>
      <c r="C29" s="110">
        <v>4416.2</v>
      </c>
      <c r="D29" s="111">
        <v>3862.3999999999996</v>
      </c>
      <c r="E29" s="111">
        <v>4529.8</v>
      </c>
      <c r="F29" s="111">
        <v>3649.3999999999996</v>
      </c>
      <c r="G29" s="11">
        <v>4217.3999999999996</v>
      </c>
      <c r="H29" s="11">
        <v>5665.7999999999993</v>
      </c>
      <c r="I29" s="112">
        <v>4487.2</v>
      </c>
      <c r="J29" s="11">
        <v>4872.7299999999996</v>
      </c>
      <c r="K29" s="146">
        <v>3940.5</v>
      </c>
      <c r="L29" s="146">
        <v>4181.8999999999996</v>
      </c>
      <c r="M29" s="146">
        <v>4838.6499999999996</v>
      </c>
      <c r="N29" s="33">
        <v>4288.3999999999996</v>
      </c>
      <c r="O29" s="115">
        <f>SUM(Tabla2[[#This Row],[Gener]:[Desembre]])</f>
        <v>52950.38</v>
      </c>
    </row>
    <row r="30" spans="1:15" x14ac:dyDescent="0.25">
      <c r="A30" s="13">
        <v>27</v>
      </c>
      <c r="B30" s="47" t="s">
        <v>46</v>
      </c>
      <c r="C30" s="110"/>
      <c r="D30" s="111"/>
      <c r="E30" s="111"/>
      <c r="F30" s="111"/>
      <c r="G30" s="11"/>
      <c r="H30" s="11"/>
      <c r="I30" s="11"/>
      <c r="J30" s="11"/>
      <c r="K30" s="146"/>
      <c r="L30" s="146"/>
      <c r="M30" s="146"/>
      <c r="N30" s="33"/>
      <c r="O30" s="115">
        <f>SUM(Tabla2[[#This Row],[Gener]:[Desembre]])</f>
        <v>0</v>
      </c>
    </row>
    <row r="31" spans="1:15" x14ac:dyDescent="0.25">
      <c r="A31" s="13">
        <v>28</v>
      </c>
      <c r="B31" s="47" t="s">
        <v>47</v>
      </c>
      <c r="C31" s="105">
        <v>11903</v>
      </c>
      <c r="D31" s="11">
        <v>10769</v>
      </c>
      <c r="E31" s="11">
        <v>11490</v>
      </c>
      <c r="F31" s="11">
        <v>11378.615523366348</v>
      </c>
      <c r="G31" s="11">
        <v>11347.274747454569</v>
      </c>
      <c r="H31" s="11">
        <v>12059.705018781904</v>
      </c>
      <c r="I31" s="11">
        <v>16096.239239014825</v>
      </c>
      <c r="J31" s="11">
        <v>12759.951570397003</v>
      </c>
      <c r="K31" s="146">
        <v>12300.528179999999</v>
      </c>
      <c r="L31" s="146">
        <v>13035.42</v>
      </c>
      <c r="M31" s="146">
        <v>12790.635373623863</v>
      </c>
      <c r="N31" s="33">
        <v>14457</v>
      </c>
      <c r="O31" s="115">
        <f>SUM(Tabla2[[#This Row],[Gener]:[Desembre]])</f>
        <v>150387.3696526385</v>
      </c>
    </row>
    <row r="32" spans="1:15" x14ac:dyDescent="0.25">
      <c r="A32" s="13">
        <v>29</v>
      </c>
      <c r="B32" s="47" t="s">
        <v>48</v>
      </c>
      <c r="C32" s="105">
        <v>250</v>
      </c>
      <c r="D32" s="11">
        <v>227</v>
      </c>
      <c r="E32" s="11">
        <v>271</v>
      </c>
      <c r="F32" s="11">
        <v>287.73344947735194</v>
      </c>
      <c r="G32" s="11">
        <v>335.65339823876411</v>
      </c>
      <c r="H32" s="11">
        <v>185.13492063492063</v>
      </c>
      <c r="I32" s="11">
        <v>235.62811680458739</v>
      </c>
      <c r="J32" s="11">
        <v>289.37471537471538</v>
      </c>
      <c r="K32" s="146">
        <v>220.62486530000001</v>
      </c>
      <c r="L32" s="146">
        <v>244.64</v>
      </c>
      <c r="M32" s="146">
        <v>270.91726891726893</v>
      </c>
      <c r="N32" s="33">
        <v>247.79329340633379</v>
      </c>
      <c r="O32" s="115">
        <f>SUM(Tabla2[[#This Row],[Gener]:[Desembre]])</f>
        <v>3065.5000281539424</v>
      </c>
    </row>
    <row r="33" spans="1:15" x14ac:dyDescent="0.25">
      <c r="A33" s="13">
        <v>30</v>
      </c>
      <c r="B33" s="47" t="s">
        <v>50</v>
      </c>
      <c r="C33" s="105">
        <v>15120</v>
      </c>
      <c r="D33" s="11">
        <v>12980</v>
      </c>
      <c r="E33" s="11">
        <v>14920</v>
      </c>
      <c r="F33" s="11">
        <v>12280</v>
      </c>
      <c r="G33" s="11">
        <v>12840</v>
      </c>
      <c r="H33" s="11">
        <v>17450</v>
      </c>
      <c r="I33" s="11">
        <v>14050</v>
      </c>
      <c r="J33" s="11">
        <v>13970</v>
      </c>
      <c r="K33" s="146">
        <v>12860</v>
      </c>
      <c r="L33" s="146">
        <v>12710</v>
      </c>
      <c r="M33" s="146">
        <v>13920</v>
      </c>
      <c r="N33" s="33">
        <v>14370</v>
      </c>
      <c r="O33" s="115">
        <f>SUM(Tabla2[[#This Row],[Gener]:[Desembre]])</f>
        <v>167470</v>
      </c>
    </row>
    <row r="34" spans="1:15" x14ac:dyDescent="0.25">
      <c r="A34" s="13">
        <v>31</v>
      </c>
      <c r="B34" s="47" t="s">
        <v>51</v>
      </c>
      <c r="C34" s="105">
        <v>2433</v>
      </c>
      <c r="D34" s="11">
        <v>1815</v>
      </c>
      <c r="E34" s="11">
        <v>1763</v>
      </c>
      <c r="F34" s="11">
        <v>1511.6188747731396</v>
      </c>
      <c r="G34" s="11">
        <v>3526.2160651836848</v>
      </c>
      <c r="H34" s="11">
        <v>1980.0622195997935</v>
      </c>
      <c r="I34" s="11">
        <v>2340.7407629004724</v>
      </c>
      <c r="J34" s="11">
        <v>2250.0767855583417</v>
      </c>
      <c r="K34" s="146">
        <v>1785.305975</v>
      </c>
      <c r="L34" s="146">
        <v>1178.7</v>
      </c>
      <c r="M34" s="146">
        <v>2455.2909534824662</v>
      </c>
      <c r="N34" s="33">
        <v>2047.6645641431753</v>
      </c>
      <c r="O34" s="115">
        <f>SUM(Tabla2[[#This Row],[Gener]:[Desembre]])</f>
        <v>25086.676200641072</v>
      </c>
    </row>
    <row r="35" spans="1:15" x14ac:dyDescent="0.25">
      <c r="A35" s="13">
        <v>32</v>
      </c>
      <c r="B35" s="47" t="s">
        <v>52</v>
      </c>
      <c r="C35" s="105">
        <v>19239</v>
      </c>
      <c r="D35" s="11">
        <v>17852</v>
      </c>
      <c r="E35" s="11">
        <v>19623</v>
      </c>
      <c r="F35" s="11">
        <v>19549.362353408862</v>
      </c>
      <c r="G35" s="11">
        <v>21358.518056458517</v>
      </c>
      <c r="H35" s="11">
        <v>19316.558581073237</v>
      </c>
      <c r="I35" s="11">
        <v>24024.414246490989</v>
      </c>
      <c r="J35" s="11">
        <v>21551.371696033762</v>
      </c>
      <c r="K35" s="146">
        <v>22267</v>
      </c>
      <c r="L35" s="146">
        <v>16872.991655275633</v>
      </c>
      <c r="M35" s="146">
        <v>20948.644974300256</v>
      </c>
      <c r="N35" s="33">
        <v>23303</v>
      </c>
      <c r="O35" s="115">
        <f>SUM(Tabla2[[#This Row],[Gener]:[Desembre]])</f>
        <v>245905.86156304125</v>
      </c>
    </row>
    <row r="36" spans="1:15" x14ac:dyDescent="0.25">
      <c r="A36" s="13">
        <v>33</v>
      </c>
      <c r="B36" s="46" t="s">
        <v>21</v>
      </c>
      <c r="C36" s="105"/>
      <c r="D36" s="11"/>
      <c r="E36" s="11"/>
      <c r="F36" s="11"/>
      <c r="G36" s="11"/>
      <c r="H36" s="11"/>
      <c r="I36" s="11"/>
      <c r="J36" s="11"/>
      <c r="K36" s="146"/>
      <c r="L36" s="146"/>
      <c r="M36" s="146"/>
      <c r="N36" s="33"/>
      <c r="O36" s="115">
        <f>SUM(Tabla2[[#This Row],[Gener]:[Desembre]])</f>
        <v>0</v>
      </c>
    </row>
    <row r="37" spans="1:15" x14ac:dyDescent="0.25">
      <c r="A37" s="13">
        <v>34</v>
      </c>
      <c r="B37" s="46" t="s">
        <v>22</v>
      </c>
      <c r="C37" s="105">
        <v>4943</v>
      </c>
      <c r="D37" s="11">
        <v>4238</v>
      </c>
      <c r="E37" s="11">
        <v>5726</v>
      </c>
      <c r="F37" s="11">
        <v>6164.5780307395898</v>
      </c>
      <c r="G37" s="11">
        <v>5985.7884399661434</v>
      </c>
      <c r="H37" s="11">
        <v>5196.9157490451089</v>
      </c>
      <c r="I37" s="11">
        <v>5940.6569785802376</v>
      </c>
      <c r="J37" s="11">
        <v>6015.0350288817617</v>
      </c>
      <c r="K37" s="146">
        <v>4905.8044570000002</v>
      </c>
      <c r="L37" s="146">
        <v>4743.47</v>
      </c>
      <c r="M37" s="146">
        <v>5536.9830051767285</v>
      </c>
      <c r="N37" s="33">
        <v>5349.4331205121753</v>
      </c>
      <c r="O37" s="115">
        <f>SUM(Tabla2[[#This Row],[Gener]:[Desembre]])</f>
        <v>64745.664809901748</v>
      </c>
    </row>
    <row r="38" spans="1:15" x14ac:dyDescent="0.25">
      <c r="A38" s="13">
        <v>35</v>
      </c>
      <c r="B38" s="46" t="s">
        <v>23</v>
      </c>
      <c r="C38" s="105">
        <v>7151</v>
      </c>
      <c r="D38" s="11">
        <v>4171</v>
      </c>
      <c r="E38" s="11">
        <v>6817</v>
      </c>
      <c r="F38" s="11">
        <v>4689.7666238881029</v>
      </c>
      <c r="G38" s="11">
        <v>6156.3967132836688</v>
      </c>
      <c r="H38" s="11">
        <v>7172.1591011521132</v>
      </c>
      <c r="I38" s="11">
        <v>7682.8109245011683</v>
      </c>
      <c r="J38" s="11">
        <v>6321.0050576614522</v>
      </c>
      <c r="K38" s="146">
        <v>5727.3213379999997</v>
      </c>
      <c r="L38" s="146">
        <v>6376.6556539074199</v>
      </c>
      <c r="M38" s="146">
        <v>5509.4808439081899</v>
      </c>
      <c r="N38" s="33">
        <v>7735.9756712480794</v>
      </c>
      <c r="O38" s="115">
        <f>SUM(Tabla2[[#This Row],[Gener]:[Desembre]])</f>
        <v>75510.571927550191</v>
      </c>
    </row>
    <row r="39" spans="1:15" x14ac:dyDescent="0.25">
      <c r="A39" s="13">
        <v>36</v>
      </c>
      <c r="B39" s="46" t="s">
        <v>24</v>
      </c>
      <c r="C39" s="105">
        <v>1419</v>
      </c>
      <c r="D39" s="11">
        <v>1282</v>
      </c>
      <c r="E39" s="11">
        <v>1699</v>
      </c>
      <c r="F39" s="11">
        <v>1425.1654889732695</v>
      </c>
      <c r="G39" s="11">
        <v>2283.3333333333335</v>
      </c>
      <c r="H39" s="11">
        <v>2971.0256410256411</v>
      </c>
      <c r="I39" s="11">
        <v>1423.9811066126858</v>
      </c>
      <c r="J39" s="11">
        <v>2025.1997614788313</v>
      </c>
      <c r="K39" s="146">
        <v>1300.2294199999999</v>
      </c>
      <c r="L39" s="146">
        <v>1195.3627267041902</v>
      </c>
      <c r="M39" s="146">
        <v>1415.9986504723347</v>
      </c>
      <c r="N39" s="33">
        <v>1726.9230769230767</v>
      </c>
      <c r="O39" s="115">
        <f>SUM(Tabla2[[#This Row],[Gener]:[Desembre]])</f>
        <v>20167.219205523361</v>
      </c>
    </row>
    <row r="40" spans="1:15" x14ac:dyDescent="0.25">
      <c r="A40" s="13">
        <v>37</v>
      </c>
      <c r="B40" s="46" t="s">
        <v>25</v>
      </c>
      <c r="C40" s="105">
        <v>10554</v>
      </c>
      <c r="D40" s="11">
        <v>8142</v>
      </c>
      <c r="E40" s="11">
        <v>11243</v>
      </c>
      <c r="F40" s="11">
        <v>9165.7883869765046</v>
      </c>
      <c r="G40" s="11">
        <v>11316.751870006139</v>
      </c>
      <c r="H40" s="11">
        <v>10530.928966940348</v>
      </c>
      <c r="I40" s="11">
        <v>14016.54910583944</v>
      </c>
      <c r="J40" s="11">
        <v>11711.991962725731</v>
      </c>
      <c r="K40" s="146">
        <v>12519.595230000001</v>
      </c>
      <c r="L40" s="146">
        <v>11411.474160658165</v>
      </c>
      <c r="M40" s="146">
        <v>9524.5065127738526</v>
      </c>
      <c r="N40" s="33">
        <v>13808.235389010157</v>
      </c>
      <c r="O40" s="115">
        <f>SUM(Tabla2[[#This Row],[Gener]:[Desembre]])</f>
        <v>133944.82158493035</v>
      </c>
    </row>
    <row r="41" spans="1:15" x14ac:dyDescent="0.25">
      <c r="A41" s="13">
        <v>38</v>
      </c>
      <c r="B41" s="46" t="s">
        <v>5</v>
      </c>
      <c r="C41" s="105">
        <v>2799</v>
      </c>
      <c r="D41" s="11">
        <v>1709</v>
      </c>
      <c r="E41" s="11">
        <v>2070</v>
      </c>
      <c r="F41" s="11">
        <v>1545.6315789473683</v>
      </c>
      <c r="G41" s="11">
        <v>1593.1214392803597</v>
      </c>
      <c r="H41" s="11">
        <v>1913.2261753259927</v>
      </c>
      <c r="I41" s="11">
        <v>2384.7597254004577</v>
      </c>
      <c r="J41" s="11">
        <v>2512.3744676376255</v>
      </c>
      <c r="K41" s="146">
        <v>2148.8278749999999</v>
      </c>
      <c r="L41" s="146">
        <v>1643.6689347633876</v>
      </c>
      <c r="M41" s="146">
        <v>1987.7513080768649</v>
      </c>
      <c r="N41" s="33">
        <v>1916.1736203253233</v>
      </c>
      <c r="O41" s="115">
        <f>SUM(Tabla2[[#This Row],[Gener]:[Desembre]])</f>
        <v>24223.535124757382</v>
      </c>
    </row>
    <row r="42" spans="1:15" x14ac:dyDescent="0.25">
      <c r="A42" s="13">
        <v>39</v>
      </c>
      <c r="B42" s="46" t="s">
        <v>6</v>
      </c>
      <c r="C42" s="105">
        <v>6031</v>
      </c>
      <c r="D42" s="11">
        <v>4703</v>
      </c>
      <c r="E42" s="11">
        <v>5885</v>
      </c>
      <c r="F42" s="11">
        <v>5851.7278981768141</v>
      </c>
      <c r="G42" s="11">
        <v>4836.717860785564</v>
      </c>
      <c r="H42" s="11">
        <v>5907.6426107874677</v>
      </c>
      <c r="I42" s="11">
        <v>5303.3760549913468</v>
      </c>
      <c r="J42" s="11">
        <v>6294.6440138808557</v>
      </c>
      <c r="K42" s="146">
        <v>5221.4486200000001</v>
      </c>
      <c r="L42" s="146">
        <v>5739</v>
      </c>
      <c r="M42" s="146">
        <v>5498</v>
      </c>
      <c r="N42" s="33">
        <v>5384.8</v>
      </c>
      <c r="O42" s="115">
        <f>SUM(Tabla2[[#This Row],[Gener]:[Desembre]])</f>
        <v>66656.357058622045</v>
      </c>
    </row>
    <row r="43" spans="1:15" x14ac:dyDescent="0.25">
      <c r="A43" s="13">
        <v>40</v>
      </c>
      <c r="B43" s="46" t="s">
        <v>8</v>
      </c>
      <c r="C43" s="105">
        <v>150</v>
      </c>
      <c r="D43" s="11">
        <v>303</v>
      </c>
      <c r="E43" s="11">
        <v>425</v>
      </c>
      <c r="F43" s="11">
        <v>258.5</v>
      </c>
      <c r="G43" s="11">
        <v>172.17391304347825</v>
      </c>
      <c r="H43" s="11">
        <v>364.85088253195374</v>
      </c>
      <c r="I43" s="11">
        <v>152.63157894736844</v>
      </c>
      <c r="J43" s="11">
        <v>167.85714285714283</v>
      </c>
      <c r="K43" s="146">
        <v>304.224537</v>
      </c>
      <c r="L43" s="146">
        <v>366.61538461538464</v>
      </c>
      <c r="M43" s="146">
        <v>493.08074534161483</v>
      </c>
      <c r="N43" s="33">
        <v>287.25563909774439</v>
      </c>
      <c r="O43" s="115">
        <f>SUM(Tabla2[[#This Row],[Gener]:[Desembre]])</f>
        <v>3445.1898234346872</v>
      </c>
    </row>
    <row r="44" spans="1:15" ht="15.75" thickBot="1" x14ac:dyDescent="0.3">
      <c r="A44" s="65">
        <v>41</v>
      </c>
      <c r="B44" s="69" t="s">
        <v>49</v>
      </c>
      <c r="C44" s="43">
        <v>0</v>
      </c>
      <c r="D44" s="34">
        <v>0</v>
      </c>
      <c r="E44" s="34"/>
      <c r="F44" s="22">
        <v>0</v>
      </c>
      <c r="G44" s="22"/>
      <c r="H44" s="22"/>
      <c r="I44" s="22"/>
      <c r="J44" s="34">
        <v>0</v>
      </c>
      <c r="K44" s="34">
        <v>0</v>
      </c>
      <c r="L44" s="34">
        <v>0</v>
      </c>
      <c r="M44" s="146"/>
      <c r="N44" s="36"/>
      <c r="O44" s="116">
        <f>SUM(Tabla2[[#This Row],[Gener]:[Desembre]])</f>
        <v>0</v>
      </c>
    </row>
    <row r="45" spans="1:15" s="4" customFormat="1" ht="15.75" thickBot="1" x14ac:dyDescent="0.3">
      <c r="A45" s="66"/>
      <c r="B45" s="23" t="s">
        <v>61</v>
      </c>
      <c r="C45" s="42">
        <f>SUBTOTAL(109,C5:C44)</f>
        <v>606094.19999999995</v>
      </c>
      <c r="D45" s="42">
        <f t="shared" ref="D45:N45" si="0">SUBTOTAL(109,D5:D44)</f>
        <v>499302.40000000002</v>
      </c>
      <c r="E45" s="42">
        <f t="shared" si="0"/>
        <v>577027.80000000005</v>
      </c>
      <c r="F45" s="42">
        <f t="shared" si="0"/>
        <v>544231.40756463679</v>
      </c>
      <c r="G45" s="42">
        <f t="shared" si="0"/>
        <v>542247.22235711408</v>
      </c>
      <c r="H45" s="42">
        <f t="shared" si="0"/>
        <v>538066.79999999993</v>
      </c>
      <c r="I45" s="42">
        <f t="shared" si="0"/>
        <v>561457.20000000019</v>
      </c>
      <c r="J45" s="42">
        <f t="shared" si="0"/>
        <v>541601.06333333335</v>
      </c>
      <c r="K45" s="42">
        <f>SUBTOTAL(109,K5:K44)</f>
        <v>553007.05072020006</v>
      </c>
      <c r="L45" s="42">
        <f t="shared" si="0"/>
        <v>540016.9853358221</v>
      </c>
      <c r="M45" s="42">
        <f>SUBTOTAL(109,M5:M44)</f>
        <v>553328.50835531007</v>
      </c>
      <c r="N45" s="42">
        <f t="shared" si="0"/>
        <v>659641.97098829399</v>
      </c>
      <c r="O45" s="8">
        <f>SUBTOTAL(109,O5:O44)</f>
        <v>6716022.6086547095</v>
      </c>
    </row>
    <row r="46" spans="1:15" ht="15.75" thickBot="1" x14ac:dyDescent="0.3">
      <c r="A46" s="67"/>
      <c r="B46" s="49" t="s">
        <v>60</v>
      </c>
      <c r="C46" s="44">
        <v>577979.99999999988</v>
      </c>
      <c r="D46" s="37">
        <v>521609.99</v>
      </c>
      <c r="E46" s="37">
        <v>552550.00000000012</v>
      </c>
      <c r="F46" s="37">
        <v>522102</v>
      </c>
      <c r="G46" s="37">
        <v>526460.98</v>
      </c>
      <c r="H46" s="37">
        <v>567729.97000000009</v>
      </c>
      <c r="I46" s="37">
        <v>573418.98</v>
      </c>
      <c r="J46" s="37">
        <v>505190.01999999996</v>
      </c>
      <c r="K46" s="37">
        <v>540496.6399999999</v>
      </c>
      <c r="L46" s="37">
        <v>532923.98999999987</v>
      </c>
      <c r="M46" s="37">
        <v>541879.51000000013</v>
      </c>
      <c r="N46" s="39">
        <v>601263</v>
      </c>
      <c r="O46" s="41">
        <f>SUM(Tabla2[[#This Row],[Gener]:[Desembre]])</f>
        <v>6563605.0799999991</v>
      </c>
    </row>
    <row r="47" spans="1:15" x14ac:dyDescent="0.25">
      <c r="A47" s="68"/>
      <c r="B47" s="58" t="s">
        <v>57</v>
      </c>
      <c r="C47" s="60">
        <f>(C45/C46)-1</f>
        <v>4.8642167549050264E-2</v>
      </c>
      <c r="D47" s="60">
        <f>(D45/D46)-1</f>
        <v>-4.2766799769306529E-2</v>
      </c>
      <c r="E47" s="60">
        <f t="shared" ref="E47:O47" si="1">(E45/E46)-1</f>
        <v>4.4299701384489909E-2</v>
      </c>
      <c r="F47" s="60">
        <f t="shared" si="1"/>
        <v>4.2385218912466938E-2</v>
      </c>
      <c r="G47" s="60">
        <f t="shared" si="1"/>
        <v>2.9985588594076074E-2</v>
      </c>
      <c r="H47" s="60">
        <f t="shared" si="1"/>
        <v>-5.2248730148947709E-2</v>
      </c>
      <c r="I47" s="60">
        <f t="shared" si="1"/>
        <v>-2.0860453555269109E-2</v>
      </c>
      <c r="J47" s="60">
        <f t="shared" si="1"/>
        <v>7.2073956119191429E-2</v>
      </c>
      <c r="K47" s="60">
        <f t="shared" si="1"/>
        <v>2.314613966924961E-2</v>
      </c>
      <c r="L47" s="60">
        <f t="shared" si="1"/>
        <v>1.330958160810547E-2</v>
      </c>
      <c r="M47" s="60">
        <f t="shared" si="1"/>
        <v>2.112831015756611E-2</v>
      </c>
      <c r="N47" s="60">
        <f t="shared" si="1"/>
        <v>9.7093902316114589E-2</v>
      </c>
      <c r="O47" s="60">
        <f t="shared" si="1"/>
        <v>2.322161781474974E-2</v>
      </c>
    </row>
    <row r="48" spans="1:15" x14ac:dyDescent="0.25">
      <c r="B48" s="18" t="s">
        <v>67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50" spans="5:5" x14ac:dyDescent="0.25">
      <c r="E50" s="151"/>
    </row>
  </sheetData>
  <sheetProtection password="C412" sheet="1" objects="1" scenarios="1"/>
  <pageMargins left="0.59055118110236227" right="0.23622047244094491" top="0.59055118110236227" bottom="0.43307086614173229" header="0.19685039370078741" footer="0.31496062992125984"/>
  <pageSetup paperSize="8" fitToHeight="0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0"/>
  <sheetViews>
    <sheetView showZeros="0" zoomScale="90" zoomScaleNormal="90" workbookViewId="0">
      <selection activeCell="I27" sqref="I27"/>
    </sheetView>
  </sheetViews>
  <sheetFormatPr baseColWidth="10" defaultColWidth="11.42578125" defaultRowHeight="15" x14ac:dyDescent="0.25"/>
  <cols>
    <col min="1" max="1" width="5.7109375" style="3" customWidth="1"/>
    <col min="2" max="2" width="26.140625" style="20" bestFit="1" customWidth="1"/>
    <col min="3" max="6" width="11.42578125" style="2"/>
    <col min="7" max="10" width="11.42578125" style="2" customWidth="1"/>
    <col min="11" max="11" width="11.85546875" style="2" customWidth="1"/>
    <col min="12" max="12" width="11.42578125" style="2" customWidth="1"/>
    <col min="13" max="13" width="12.5703125" style="2" customWidth="1"/>
    <col min="14" max="14" width="12.28515625" style="2" customWidth="1"/>
    <col min="15" max="15" width="11.42578125" style="2"/>
    <col min="16" max="16384" width="11.42578125" style="3"/>
  </cols>
  <sheetData>
    <row r="2" spans="1:17" ht="15.75" x14ac:dyDescent="0.25">
      <c r="B2" s="1" t="s">
        <v>63</v>
      </c>
    </row>
    <row r="3" spans="1:17" ht="15.75" thickBot="1" x14ac:dyDescent="0.3">
      <c r="B3" s="3"/>
      <c r="C3" s="4" t="s">
        <v>68</v>
      </c>
    </row>
    <row r="4" spans="1:17" ht="15.75" thickBot="1" x14ac:dyDescent="0.3">
      <c r="A4" s="8" t="s">
        <v>58</v>
      </c>
      <c r="B4" s="23" t="s">
        <v>56</v>
      </c>
      <c r="C4" s="42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6" t="s">
        <v>35</v>
      </c>
      <c r="M4" s="6" t="s">
        <v>36</v>
      </c>
      <c r="N4" s="38" t="s">
        <v>37</v>
      </c>
      <c r="O4" s="8" t="s">
        <v>38</v>
      </c>
    </row>
    <row r="5" spans="1:17" x14ac:dyDescent="0.25">
      <c r="A5" s="40">
        <v>1</v>
      </c>
      <c r="B5" s="45" t="s">
        <v>39</v>
      </c>
      <c r="C5" s="43"/>
      <c r="D5" s="34"/>
      <c r="E5" s="34"/>
      <c r="F5" s="34">
        <v>10</v>
      </c>
      <c r="G5" s="34">
        <v>70</v>
      </c>
      <c r="H5" s="34">
        <v>40</v>
      </c>
      <c r="I5" s="34">
        <v>100</v>
      </c>
      <c r="J5" s="34"/>
      <c r="K5" s="34">
        <v>130</v>
      </c>
      <c r="L5" s="34">
        <v>60</v>
      </c>
      <c r="M5" s="34">
        <v>40</v>
      </c>
      <c r="N5" s="35">
        <v>120</v>
      </c>
      <c r="O5" s="117">
        <f>SUM(Tabla25[[#This Row],[Gener]:[Desembre]])</f>
        <v>570</v>
      </c>
    </row>
    <row r="6" spans="1:17" x14ac:dyDescent="0.25">
      <c r="A6" s="13">
        <v>2</v>
      </c>
      <c r="B6" s="46" t="s">
        <v>0</v>
      </c>
      <c r="C6" s="105">
        <v>1360</v>
      </c>
      <c r="D6" s="11">
        <v>1520</v>
      </c>
      <c r="E6" s="11">
        <v>1440</v>
      </c>
      <c r="F6" s="11">
        <v>1680</v>
      </c>
      <c r="G6" s="11">
        <v>1580</v>
      </c>
      <c r="H6" s="11">
        <v>1440</v>
      </c>
      <c r="I6" s="11">
        <v>2130</v>
      </c>
      <c r="J6" s="11">
        <v>960</v>
      </c>
      <c r="K6" s="11">
        <v>1330</v>
      </c>
      <c r="L6" s="11">
        <v>1550</v>
      </c>
      <c r="M6" s="11">
        <v>1120</v>
      </c>
      <c r="N6" s="12">
        <v>1530</v>
      </c>
      <c r="O6" s="118">
        <f>SUM(Tabla25[[#This Row],[Gener]:[Desembre]])</f>
        <v>17640</v>
      </c>
    </row>
    <row r="7" spans="1:17" x14ac:dyDescent="0.25">
      <c r="A7" s="13">
        <v>3</v>
      </c>
      <c r="B7" s="46" t="s">
        <v>1</v>
      </c>
      <c r="C7" s="105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118">
        <f>SUM(Tabla25[[#This Row],[Gener]:[Desembre]])</f>
        <v>0</v>
      </c>
    </row>
    <row r="8" spans="1:17" x14ac:dyDescent="0.25">
      <c r="A8" s="13">
        <v>4</v>
      </c>
      <c r="B8" s="46" t="s">
        <v>2</v>
      </c>
      <c r="C8" s="105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18">
        <f>SUM(Tabla25[[#This Row],[Gener]:[Desembre]])</f>
        <v>0</v>
      </c>
      <c r="Q8"/>
    </row>
    <row r="9" spans="1:17" x14ac:dyDescent="0.25">
      <c r="A9" s="13">
        <v>5</v>
      </c>
      <c r="B9" s="46" t="s">
        <v>3</v>
      </c>
      <c r="C9" s="105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18">
        <f>SUM(Tabla25[[#This Row],[Gener]:[Desembre]])</f>
        <v>0</v>
      </c>
      <c r="Q9"/>
    </row>
    <row r="10" spans="1:17" x14ac:dyDescent="0.25">
      <c r="A10" s="13">
        <v>6</v>
      </c>
      <c r="B10" s="46" t="s">
        <v>4</v>
      </c>
      <c r="C10" s="105">
        <v>4421</v>
      </c>
      <c r="D10" s="11">
        <v>4709</v>
      </c>
      <c r="E10" s="11">
        <v>5799</v>
      </c>
      <c r="F10" s="11">
        <v>4002.7906976744184</v>
      </c>
      <c r="G10" s="11">
        <v>2780</v>
      </c>
      <c r="H10" s="11">
        <v>4620</v>
      </c>
      <c r="I10" s="11">
        <v>5490</v>
      </c>
      <c r="J10" s="11">
        <v>5210</v>
      </c>
      <c r="K10" s="11">
        <v>6790</v>
      </c>
      <c r="L10" s="11">
        <v>7600</v>
      </c>
      <c r="M10" s="11">
        <v>6080</v>
      </c>
      <c r="N10" s="12">
        <v>7520</v>
      </c>
      <c r="O10" s="118">
        <f>SUM(Tabla25[[#This Row],[Gener]:[Desembre]])</f>
        <v>65021.79069767442</v>
      </c>
      <c r="Q10"/>
    </row>
    <row r="11" spans="1:17" x14ac:dyDescent="0.25">
      <c r="A11" s="13">
        <v>8</v>
      </c>
      <c r="B11" s="48" t="s">
        <v>7</v>
      </c>
      <c r="C11" s="105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19">
        <f>SUM(Tabla25[[#This Row],[Gener]:[Desembre]])</f>
        <v>0</v>
      </c>
      <c r="Q11"/>
    </row>
    <row r="12" spans="1:17" x14ac:dyDescent="0.25">
      <c r="A12" s="13">
        <v>9</v>
      </c>
      <c r="B12" s="47" t="s">
        <v>40</v>
      </c>
      <c r="C12" s="10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18">
        <f>SUM(Tabla25[[#This Row],[Gener]:[Desembre]])</f>
        <v>0</v>
      </c>
      <c r="Q12"/>
    </row>
    <row r="13" spans="1:17" x14ac:dyDescent="0.25">
      <c r="A13" s="13">
        <v>10</v>
      </c>
      <c r="B13" s="45" t="s">
        <v>41</v>
      </c>
      <c r="C13" s="105">
        <v>6980</v>
      </c>
      <c r="D13" s="11">
        <v>7520</v>
      </c>
      <c r="E13" s="11">
        <v>8540</v>
      </c>
      <c r="F13" s="11">
        <v>6790</v>
      </c>
      <c r="G13" s="11"/>
      <c r="H13" s="11"/>
      <c r="I13" s="11"/>
      <c r="J13" s="11"/>
      <c r="K13" s="11"/>
      <c r="L13" s="11"/>
      <c r="M13" s="11"/>
      <c r="N13" s="12"/>
      <c r="O13" s="117">
        <f>SUM(Tabla25[[#This Row],[Gener]:[Desembre]])</f>
        <v>29830</v>
      </c>
      <c r="Q13"/>
    </row>
    <row r="14" spans="1:17" x14ac:dyDescent="0.25">
      <c r="A14" s="13">
        <v>11</v>
      </c>
      <c r="B14" s="46" t="s">
        <v>9</v>
      </c>
      <c r="C14" s="105">
        <v>33719</v>
      </c>
      <c r="D14" s="11">
        <v>31551</v>
      </c>
      <c r="E14" s="11">
        <v>31461</v>
      </c>
      <c r="F14" s="11">
        <v>26847</v>
      </c>
      <c r="G14" s="11">
        <v>29000</v>
      </c>
      <c r="H14" s="11">
        <v>30840</v>
      </c>
      <c r="I14" s="11">
        <v>33040</v>
      </c>
      <c r="J14" s="11">
        <v>23690</v>
      </c>
      <c r="K14" s="11">
        <v>35060</v>
      </c>
      <c r="L14" s="11">
        <v>38010</v>
      </c>
      <c r="M14" s="11">
        <v>37780</v>
      </c>
      <c r="N14" s="12">
        <v>46070</v>
      </c>
      <c r="O14" s="118">
        <f>SUM(Tabla25[[#This Row],[Gener]:[Desembre]])</f>
        <v>397068</v>
      </c>
      <c r="Q14"/>
    </row>
    <row r="15" spans="1:17" x14ac:dyDescent="0.25">
      <c r="A15" s="13">
        <v>12</v>
      </c>
      <c r="B15" s="46" t="s">
        <v>10</v>
      </c>
      <c r="C15" s="105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18">
        <f>SUM(Tabla25[[#This Row],[Gener]:[Desembre]])</f>
        <v>0</v>
      </c>
      <c r="Q15"/>
    </row>
    <row r="16" spans="1:17" x14ac:dyDescent="0.25">
      <c r="A16" s="13">
        <v>13</v>
      </c>
      <c r="B16" s="47" t="s">
        <v>42</v>
      </c>
      <c r="C16" s="105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18">
        <f>SUM(Tabla25[[#This Row],[Gener]:[Desembre]])</f>
        <v>0</v>
      </c>
      <c r="Q16"/>
    </row>
    <row r="17" spans="1:17" x14ac:dyDescent="0.25">
      <c r="A17" s="13">
        <v>14</v>
      </c>
      <c r="B17" s="46" t="s">
        <v>11</v>
      </c>
      <c r="C17" s="105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18">
        <f>SUM(Tabla25[[#This Row],[Gener]:[Desembre]])</f>
        <v>0</v>
      </c>
      <c r="Q17"/>
    </row>
    <row r="18" spans="1:17" x14ac:dyDescent="0.25">
      <c r="A18" s="13">
        <v>15</v>
      </c>
      <c r="B18" s="46" t="s">
        <v>12</v>
      </c>
      <c r="C18" s="105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18">
        <f>SUM(Tabla25[[#This Row],[Gener]:[Desembre]])</f>
        <v>0</v>
      </c>
    </row>
    <row r="19" spans="1:17" x14ac:dyDescent="0.25">
      <c r="A19" s="13">
        <v>16</v>
      </c>
      <c r="B19" s="46" t="s">
        <v>13</v>
      </c>
      <c r="C19" s="105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18">
        <f>SUM(Tabla25[[#This Row],[Gener]:[Desembre]])</f>
        <v>0</v>
      </c>
    </row>
    <row r="20" spans="1:17" x14ac:dyDescent="0.25">
      <c r="A20" s="13">
        <v>17</v>
      </c>
      <c r="B20" s="46" t="s">
        <v>14</v>
      </c>
      <c r="C20" s="105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18">
        <f>SUM(Tabla25[[#This Row],[Gener]:[Desembre]])</f>
        <v>0</v>
      </c>
    </row>
    <row r="21" spans="1:17" x14ac:dyDescent="0.25">
      <c r="A21" s="13">
        <v>18</v>
      </c>
      <c r="B21" s="46" t="s">
        <v>15</v>
      </c>
      <c r="C21" s="105">
        <v>22520</v>
      </c>
      <c r="D21" s="11">
        <v>20660</v>
      </c>
      <c r="E21" s="11">
        <v>24300</v>
      </c>
      <c r="F21" s="11">
        <v>22960</v>
      </c>
      <c r="G21" s="11">
        <v>28670</v>
      </c>
      <c r="H21" s="11">
        <v>29160</v>
      </c>
      <c r="I21" s="11">
        <v>25940</v>
      </c>
      <c r="J21" s="11">
        <v>16340</v>
      </c>
      <c r="K21" s="11">
        <v>28478</v>
      </c>
      <c r="L21" s="11">
        <v>25880</v>
      </c>
      <c r="M21" s="11">
        <v>23240</v>
      </c>
      <c r="N21" s="12">
        <v>25030</v>
      </c>
      <c r="O21" s="118">
        <f>SUM(Tabla25[[#This Row],[Gener]:[Desembre]])</f>
        <v>293178</v>
      </c>
    </row>
    <row r="22" spans="1:17" x14ac:dyDescent="0.25">
      <c r="A22" s="13">
        <v>19</v>
      </c>
      <c r="B22" s="46" t="s">
        <v>16</v>
      </c>
      <c r="C22" s="105">
        <v>3420</v>
      </c>
      <c r="D22" s="11">
        <v>3960</v>
      </c>
      <c r="E22" s="11">
        <v>4120</v>
      </c>
      <c r="F22" s="11">
        <v>4350</v>
      </c>
      <c r="G22" s="11">
        <v>3850</v>
      </c>
      <c r="H22" s="11">
        <v>4020</v>
      </c>
      <c r="I22" s="11">
        <v>5230</v>
      </c>
      <c r="J22" s="11">
        <v>2860</v>
      </c>
      <c r="K22" s="11">
        <v>5920</v>
      </c>
      <c r="L22" s="11">
        <v>5290</v>
      </c>
      <c r="M22" s="11">
        <v>7235</v>
      </c>
      <c r="N22" s="12">
        <v>6340</v>
      </c>
      <c r="O22" s="118">
        <f>SUM(Tabla25[[#This Row],[Gener]:[Desembre]])</f>
        <v>56595</v>
      </c>
    </row>
    <row r="23" spans="1:17" x14ac:dyDescent="0.25">
      <c r="A23" s="13">
        <v>20</v>
      </c>
      <c r="B23" s="46" t="s">
        <v>17</v>
      </c>
      <c r="C23" s="105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2"/>
      <c r="O23" s="118">
        <f>SUM(Tabla25[[#This Row],[Gener]:[Desembre]])</f>
        <v>0</v>
      </c>
    </row>
    <row r="24" spans="1:17" x14ac:dyDescent="0.25">
      <c r="A24" s="13">
        <v>21</v>
      </c>
      <c r="B24" s="46" t="s">
        <v>18</v>
      </c>
      <c r="C24" s="105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18">
        <f>SUM(Tabla25[[#This Row],[Gener]:[Desembre]])</f>
        <v>0</v>
      </c>
    </row>
    <row r="25" spans="1:17" x14ac:dyDescent="0.25">
      <c r="A25" s="13">
        <v>22</v>
      </c>
      <c r="B25" s="46" t="s">
        <v>19</v>
      </c>
      <c r="C25" s="105">
        <v>4860</v>
      </c>
      <c r="D25" s="11">
        <v>4720</v>
      </c>
      <c r="E25" s="11">
        <v>4940</v>
      </c>
      <c r="F25" s="11">
        <v>4390</v>
      </c>
      <c r="G25" s="11">
        <v>5000</v>
      </c>
      <c r="H25" s="11">
        <v>3700</v>
      </c>
      <c r="I25" s="11">
        <v>5500</v>
      </c>
      <c r="J25" s="11">
        <v>3560</v>
      </c>
      <c r="K25" s="11">
        <v>5760</v>
      </c>
      <c r="L25" s="11">
        <v>4320</v>
      </c>
      <c r="M25" s="11">
        <v>3670</v>
      </c>
      <c r="N25" s="12">
        <v>5750</v>
      </c>
      <c r="O25" s="118">
        <f>SUM(Tabla25[[#This Row],[Gener]:[Desembre]])</f>
        <v>56170</v>
      </c>
    </row>
    <row r="26" spans="1:17" x14ac:dyDescent="0.25">
      <c r="A26" s="13">
        <v>23</v>
      </c>
      <c r="B26" s="47" t="s">
        <v>43</v>
      </c>
      <c r="C26" s="105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  <c r="O26" s="118">
        <f>SUM(Tabla25[[#This Row],[Gener]:[Desembre]])</f>
        <v>0</v>
      </c>
    </row>
    <row r="27" spans="1:17" x14ac:dyDescent="0.25">
      <c r="A27" s="13">
        <v>24</v>
      </c>
      <c r="B27" s="47" t="s">
        <v>44</v>
      </c>
      <c r="C27" s="105">
        <v>5700</v>
      </c>
      <c r="D27" s="11">
        <v>5820</v>
      </c>
      <c r="E27" s="11">
        <v>2640</v>
      </c>
      <c r="F27" s="11">
        <v>8240</v>
      </c>
      <c r="G27" s="11">
        <v>3140</v>
      </c>
      <c r="H27" s="11">
        <v>4120</v>
      </c>
      <c r="I27" s="11">
        <v>4660</v>
      </c>
      <c r="J27" s="11">
        <v>5520</v>
      </c>
      <c r="K27" s="11">
        <v>3527</v>
      </c>
      <c r="L27" s="11">
        <v>7612</v>
      </c>
      <c r="M27" s="11">
        <v>6730</v>
      </c>
      <c r="N27" s="12">
        <v>4266.9000000000005</v>
      </c>
      <c r="O27" s="118">
        <f>SUM(Tabla25[[#This Row],[Gener]:[Desembre]])</f>
        <v>61975.9</v>
      </c>
    </row>
    <row r="28" spans="1:17" x14ac:dyDescent="0.25">
      <c r="A28" s="13">
        <v>25</v>
      </c>
      <c r="B28" s="46" t="s">
        <v>20</v>
      </c>
      <c r="C28" s="105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18">
        <f>SUM(Tabla25[[#This Row],[Gener]:[Desembre]])</f>
        <v>0</v>
      </c>
    </row>
    <row r="29" spans="1:17" x14ac:dyDescent="0.25">
      <c r="A29" s="13">
        <v>26</v>
      </c>
      <c r="B29" s="47" t="s">
        <v>45</v>
      </c>
      <c r="C29" s="106">
        <v>1803.8000000000002</v>
      </c>
      <c r="D29" s="107">
        <v>1577.6000000000004</v>
      </c>
      <c r="E29" s="107">
        <v>1850.1999999999998</v>
      </c>
      <c r="F29" s="107">
        <v>1490.6000000000004</v>
      </c>
      <c r="G29" s="107">
        <v>1722.6000000000004</v>
      </c>
      <c r="H29" s="107">
        <v>2314.2000000000007</v>
      </c>
      <c r="I29" s="108">
        <v>1832.8000000000002</v>
      </c>
      <c r="J29" s="109">
        <v>1990.2700000000004</v>
      </c>
      <c r="K29" s="11">
        <v>1609.5</v>
      </c>
      <c r="L29" s="11">
        <v>1708.1000000000004</v>
      </c>
      <c r="M29" s="11">
        <v>1976.3500000000004</v>
      </c>
      <c r="N29" s="12">
        <v>1751.6000000000004</v>
      </c>
      <c r="O29" s="118">
        <f>SUM(Tabla25[[#This Row],[Gener]:[Desembre]])</f>
        <v>21627.620000000003</v>
      </c>
    </row>
    <row r="30" spans="1:17" x14ac:dyDescent="0.25">
      <c r="A30" s="13">
        <v>27</v>
      </c>
      <c r="B30" s="47" t="s">
        <v>46</v>
      </c>
      <c r="C30" s="106"/>
      <c r="D30" s="107"/>
      <c r="E30" s="107"/>
      <c r="F30" s="107"/>
      <c r="G30" s="11"/>
      <c r="H30" s="11"/>
      <c r="I30" s="11"/>
      <c r="J30" s="11"/>
      <c r="K30" s="11"/>
      <c r="L30" s="11"/>
      <c r="M30" s="11"/>
      <c r="N30" s="12"/>
      <c r="O30" s="118">
        <f>SUM(Tabla25[[#This Row],[Gener]:[Desembre]])</f>
        <v>0</v>
      </c>
    </row>
    <row r="31" spans="1:17" x14ac:dyDescent="0.25">
      <c r="A31" s="13">
        <v>28</v>
      </c>
      <c r="B31" s="47" t="s">
        <v>47</v>
      </c>
      <c r="C31" s="105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18">
        <f>SUM(Tabla25[[#This Row],[Gener]:[Desembre]])</f>
        <v>0</v>
      </c>
    </row>
    <row r="32" spans="1:17" x14ac:dyDescent="0.25">
      <c r="A32" s="13">
        <v>29</v>
      </c>
      <c r="B32" s="47" t="s">
        <v>48</v>
      </c>
      <c r="C32" s="105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/>
      <c r="O32" s="118">
        <f>SUM(Tabla25[[#This Row],[Gener]:[Desembre]])</f>
        <v>0</v>
      </c>
    </row>
    <row r="33" spans="1:15" x14ac:dyDescent="0.25">
      <c r="A33" s="13">
        <v>30</v>
      </c>
      <c r="B33" s="47" t="s">
        <v>50</v>
      </c>
      <c r="C33" s="106"/>
      <c r="D33" s="107"/>
      <c r="E33" s="107"/>
      <c r="F33" s="107"/>
      <c r="G33" s="107"/>
      <c r="H33" s="107"/>
      <c r="I33" s="108"/>
      <c r="J33" s="109"/>
      <c r="K33" s="11"/>
      <c r="L33" s="11"/>
      <c r="M33" s="11"/>
      <c r="N33" s="12"/>
      <c r="O33" s="118">
        <f>SUM(Tabla25[[#This Row],[Gener]:[Desembre]])</f>
        <v>0</v>
      </c>
    </row>
    <row r="34" spans="1:15" x14ac:dyDescent="0.25">
      <c r="A34" s="13">
        <v>31</v>
      </c>
      <c r="B34" s="47" t="s">
        <v>51</v>
      </c>
      <c r="C34" s="105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18">
        <f>SUM(Tabla25[[#This Row],[Gener]:[Desembre]])</f>
        <v>0</v>
      </c>
    </row>
    <row r="35" spans="1:15" x14ac:dyDescent="0.25">
      <c r="A35" s="13">
        <v>32</v>
      </c>
      <c r="B35" s="47" t="s">
        <v>52</v>
      </c>
      <c r="C35" s="105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18">
        <f>SUM(Tabla25[[#This Row],[Gener]:[Desembre]])</f>
        <v>0</v>
      </c>
    </row>
    <row r="36" spans="1:15" x14ac:dyDescent="0.25">
      <c r="A36" s="13">
        <v>33</v>
      </c>
      <c r="B36" s="46" t="s">
        <v>21</v>
      </c>
      <c r="C36" s="105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  <c r="O36" s="118">
        <f>SUM(Tabla25[[#This Row],[Gener]:[Desembre]])</f>
        <v>0</v>
      </c>
    </row>
    <row r="37" spans="1:15" x14ac:dyDescent="0.25">
      <c r="A37" s="13">
        <v>34</v>
      </c>
      <c r="B37" s="46" t="s">
        <v>22</v>
      </c>
      <c r="C37" s="105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18">
        <f>SUM(Tabla25[[#This Row],[Gener]:[Desembre]])</f>
        <v>0</v>
      </c>
    </row>
    <row r="38" spans="1:15" x14ac:dyDescent="0.25">
      <c r="A38" s="13">
        <v>35</v>
      </c>
      <c r="B38" s="46" t="s">
        <v>23</v>
      </c>
      <c r="C38" s="105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"/>
      <c r="O38" s="118">
        <f>SUM(Tabla25[[#This Row],[Gener]:[Desembre]])</f>
        <v>0</v>
      </c>
    </row>
    <row r="39" spans="1:15" x14ac:dyDescent="0.25">
      <c r="A39" s="13">
        <v>36</v>
      </c>
      <c r="B39" s="46" t="s">
        <v>24</v>
      </c>
      <c r="C39" s="105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2"/>
      <c r="O39" s="118">
        <f>SUM(Tabla25[[#This Row],[Gener]:[Desembre]])</f>
        <v>0</v>
      </c>
    </row>
    <row r="40" spans="1:15" x14ac:dyDescent="0.25">
      <c r="A40" s="13">
        <v>37</v>
      </c>
      <c r="B40" s="46" t="s">
        <v>25</v>
      </c>
      <c r="C40" s="105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2"/>
      <c r="O40" s="118">
        <f>SUM(Tabla25[[#This Row],[Gener]:[Desembre]])</f>
        <v>0</v>
      </c>
    </row>
    <row r="41" spans="1:15" x14ac:dyDescent="0.25">
      <c r="A41" s="13">
        <v>38</v>
      </c>
      <c r="B41" s="46" t="s">
        <v>5</v>
      </c>
      <c r="C41" s="105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  <c r="O41" s="118">
        <f>SUM(Tabla25[[#This Row],[Gener]:[Desembre]])</f>
        <v>0</v>
      </c>
    </row>
    <row r="42" spans="1:15" x14ac:dyDescent="0.25">
      <c r="A42" s="13">
        <v>39</v>
      </c>
      <c r="B42" s="46" t="s">
        <v>6</v>
      </c>
      <c r="C42" s="105">
        <v>1840</v>
      </c>
      <c r="D42" s="11">
        <v>1960</v>
      </c>
      <c r="E42" s="11">
        <v>2009</v>
      </c>
      <c r="F42" s="11">
        <v>1227</v>
      </c>
      <c r="G42" s="11">
        <v>1780</v>
      </c>
      <c r="H42" s="11">
        <v>2139</v>
      </c>
      <c r="I42" s="11">
        <v>2180</v>
      </c>
      <c r="J42" s="11">
        <v>2560</v>
      </c>
      <c r="K42" s="11">
        <v>1802</v>
      </c>
      <c r="L42" s="11">
        <v>1824</v>
      </c>
      <c r="M42" s="11">
        <v>2035</v>
      </c>
      <c r="N42" s="12">
        <v>2099.1999999999998</v>
      </c>
      <c r="O42" s="118">
        <f>SUM(Tabla25[[#This Row],[Gener]:[Desembre]])</f>
        <v>23455.200000000001</v>
      </c>
    </row>
    <row r="43" spans="1:15" x14ac:dyDescent="0.25">
      <c r="A43" s="13">
        <v>40</v>
      </c>
      <c r="B43" s="46" t="s">
        <v>8</v>
      </c>
      <c r="C43" s="4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5"/>
      <c r="O43" s="118">
        <f>SUM(Tabla25[[#This Row],[Gener]:[Desembre]])</f>
        <v>0</v>
      </c>
    </row>
    <row r="44" spans="1:15" ht="15.75" thickBot="1" x14ac:dyDescent="0.3">
      <c r="A44" s="65">
        <v>41</v>
      </c>
      <c r="B44" s="69" t="s">
        <v>49</v>
      </c>
      <c r="C44" s="43"/>
      <c r="D44" s="34"/>
      <c r="E44" s="34"/>
      <c r="F44" s="22"/>
      <c r="G44" s="22"/>
      <c r="H44" s="22"/>
      <c r="I44" s="22"/>
      <c r="J44" s="34"/>
      <c r="K44" s="34"/>
      <c r="L44" s="22"/>
      <c r="M44" s="22"/>
      <c r="N44" s="36"/>
      <c r="O44" s="119">
        <f>SUM(Tabla25[[#This Row],[Gener]:[Desembre]])</f>
        <v>0</v>
      </c>
    </row>
    <row r="45" spans="1:15" s="4" customFormat="1" ht="15.75" thickBot="1" x14ac:dyDescent="0.3">
      <c r="A45" s="66"/>
      <c r="B45" s="23" t="s">
        <v>61</v>
      </c>
      <c r="C45" s="42">
        <f t="shared" ref="C45:L45" si="0">SUBTOTAL(109,C5:C44)</f>
        <v>86623.8</v>
      </c>
      <c r="D45" s="6">
        <f t="shared" si="0"/>
        <v>83997.6</v>
      </c>
      <c r="E45" s="6">
        <f t="shared" si="0"/>
        <v>87099.199999999997</v>
      </c>
      <c r="F45" s="6">
        <f t="shared" si="0"/>
        <v>81987.390697674418</v>
      </c>
      <c r="G45" s="6">
        <f t="shared" si="0"/>
        <v>77592.600000000006</v>
      </c>
      <c r="H45" s="6">
        <f t="shared" si="0"/>
        <v>82393.2</v>
      </c>
      <c r="I45" s="6">
        <f t="shared" si="0"/>
        <v>86102.8</v>
      </c>
      <c r="J45" s="6">
        <f t="shared" si="0"/>
        <v>62690.270000000004</v>
      </c>
      <c r="K45" s="6">
        <f t="shared" si="0"/>
        <v>90406.5</v>
      </c>
      <c r="L45" s="6">
        <f t="shared" si="0"/>
        <v>93854.1</v>
      </c>
      <c r="M45" s="6">
        <f>SUM(M5:M44)</f>
        <v>89906.35</v>
      </c>
      <c r="N45" s="6">
        <f>SUM(N5:N44)</f>
        <v>100477.7</v>
      </c>
      <c r="O45" s="8">
        <f>SUBTOTAL(109,O5:O44)</f>
        <v>1023131.5106976744</v>
      </c>
    </row>
    <row r="46" spans="1:15" ht="15.75" thickBot="1" x14ac:dyDescent="0.3">
      <c r="A46" s="67"/>
      <c r="B46" s="49" t="s">
        <v>60</v>
      </c>
      <c r="C46" s="44">
        <v>154976</v>
      </c>
      <c r="D46" s="37">
        <v>139800</v>
      </c>
      <c r="E46" s="37">
        <v>106340</v>
      </c>
      <c r="F46" s="37">
        <v>87840</v>
      </c>
      <c r="G46" s="37">
        <v>107610</v>
      </c>
      <c r="H46" s="37">
        <v>131351.43</v>
      </c>
      <c r="I46" s="37">
        <v>158280</v>
      </c>
      <c r="J46" s="37">
        <v>100841</v>
      </c>
      <c r="K46" s="37">
        <v>149520</v>
      </c>
      <c r="L46" s="37">
        <v>142480</v>
      </c>
      <c r="M46" s="37">
        <v>125420</v>
      </c>
      <c r="N46" s="39">
        <v>155280</v>
      </c>
      <c r="O46" s="41">
        <f>SUM(Tabla25[[#This Row],[Gener]:[Desembre]])</f>
        <v>1559738.43</v>
      </c>
    </row>
    <row r="47" spans="1:15" x14ac:dyDescent="0.25">
      <c r="A47" s="68"/>
      <c r="B47" s="58" t="s">
        <v>57</v>
      </c>
      <c r="C47" s="60">
        <f>(C45/C46)-1</f>
        <v>-0.44105022713194297</v>
      </c>
      <c r="D47" s="60">
        <f>(D45/D46)-1</f>
        <v>-0.39915879828326173</v>
      </c>
      <c r="E47" s="60">
        <f t="shared" ref="E47:O47" si="1">(E45/E46)-1</f>
        <v>-0.18093661839383113</v>
      </c>
      <c r="F47" s="60">
        <f t="shared" si="1"/>
        <v>-6.6628065827932348E-2</v>
      </c>
      <c r="G47" s="60">
        <f t="shared" si="1"/>
        <v>-0.27894619459158065</v>
      </c>
      <c r="H47" s="60">
        <f t="shared" si="1"/>
        <v>-0.37272704225603026</v>
      </c>
      <c r="I47" s="60">
        <f t="shared" si="1"/>
        <v>-0.4560096032347738</v>
      </c>
      <c r="J47" s="60">
        <f t="shared" si="1"/>
        <v>-0.37832558185658605</v>
      </c>
      <c r="K47" s="60">
        <f t="shared" si="1"/>
        <v>-0.39535513643659714</v>
      </c>
      <c r="L47" s="60">
        <f t="shared" si="1"/>
        <v>-0.34128228523301507</v>
      </c>
      <c r="M47" s="60">
        <f t="shared" si="1"/>
        <v>-0.283157789826184</v>
      </c>
      <c r="N47" s="60">
        <f t="shared" si="1"/>
        <v>-0.35292568263781554</v>
      </c>
      <c r="O47" s="60">
        <f t="shared" si="1"/>
        <v>-0.3440364800797564</v>
      </c>
    </row>
    <row r="48" spans="1:15" x14ac:dyDescent="0.25">
      <c r="B48" s="18" t="s">
        <v>67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5:16" x14ac:dyDescent="0.25">
      <c r="P49" s="21"/>
    </row>
    <row r="50" spans="5:16" x14ac:dyDescent="0.25">
      <c r="E50" s="59"/>
      <c r="H50" s="61"/>
      <c r="P50" s="21"/>
    </row>
  </sheetData>
  <sheetProtection password="C412" sheet="1" objects="1" scenarios="1"/>
  <pageMargins left="0.47244094488188981" right="0.23622047244094491" top="0.59055118110236227" bottom="0.47244094488188981" header="0.19685039370078741" footer="0.27559055118110237"/>
  <pageSetup paperSize="8" fitToHeight="0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0"/>
  <sheetViews>
    <sheetView showZeros="0" zoomScale="90" zoomScaleNormal="90" workbookViewId="0">
      <selection activeCell="E37" sqref="E37"/>
    </sheetView>
  </sheetViews>
  <sheetFormatPr baseColWidth="10" defaultColWidth="11.42578125" defaultRowHeight="15" x14ac:dyDescent="0.25"/>
  <cols>
    <col min="1" max="1" width="5.28515625" style="3" customWidth="1"/>
    <col min="2" max="2" width="28" style="20" bestFit="1" customWidth="1"/>
    <col min="3" max="3" width="11.5703125" style="2" customWidth="1"/>
    <col min="4" max="10" width="11.42578125" style="2"/>
    <col min="11" max="11" width="11.42578125" style="2" customWidth="1"/>
    <col min="12" max="12" width="11.42578125" style="2"/>
    <col min="13" max="14" width="11.42578125" style="2" customWidth="1"/>
    <col min="15" max="15" width="11.42578125" style="2"/>
    <col min="16" max="16384" width="11.42578125" style="3"/>
  </cols>
  <sheetData>
    <row r="2" spans="1:15" ht="15.75" x14ac:dyDescent="0.25">
      <c r="B2" s="1" t="s">
        <v>65</v>
      </c>
    </row>
    <row r="3" spans="1:15" ht="15.75" thickBot="1" x14ac:dyDescent="0.3">
      <c r="C3" s="4" t="s">
        <v>53</v>
      </c>
    </row>
    <row r="4" spans="1:15" ht="15.75" thickBot="1" x14ac:dyDescent="0.3">
      <c r="A4" s="8" t="s">
        <v>59</v>
      </c>
      <c r="B4" s="23" t="s">
        <v>56</v>
      </c>
      <c r="C4" s="5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6" t="s">
        <v>35</v>
      </c>
      <c r="M4" s="6" t="s">
        <v>36</v>
      </c>
      <c r="N4" s="7" t="s">
        <v>37</v>
      </c>
      <c r="O4" s="27" t="s">
        <v>38</v>
      </c>
    </row>
    <row r="5" spans="1:15" x14ac:dyDescent="0.25">
      <c r="A5" s="77">
        <v>1</v>
      </c>
      <c r="B5" s="74" t="s">
        <v>39</v>
      </c>
      <c r="C5" s="54">
        <v>12527</v>
      </c>
      <c r="D5" s="50">
        <v>12315</v>
      </c>
      <c r="E5" s="9">
        <v>13481</v>
      </c>
      <c r="F5" s="9">
        <v>12806.117727887979</v>
      </c>
      <c r="G5" s="11">
        <v>16256.387783563156</v>
      </c>
      <c r="H5" s="11">
        <v>14914.911628321632</v>
      </c>
      <c r="I5" s="9">
        <v>14642.976579968186</v>
      </c>
      <c r="J5" s="9">
        <v>15802.272442608893</v>
      </c>
      <c r="K5" s="145">
        <v>15094.53829</v>
      </c>
      <c r="L5" s="145">
        <v>14275.536840467181</v>
      </c>
      <c r="M5" s="67">
        <v>15264.09917844701</v>
      </c>
      <c r="N5" s="10">
        <v>14789.325119430192</v>
      </c>
      <c r="O5" s="99">
        <f>SUM(Tabla3[[#This Row],[Gener]:[Desembre]])</f>
        <v>172169.16559069423</v>
      </c>
    </row>
    <row r="6" spans="1:15" x14ac:dyDescent="0.25">
      <c r="A6" s="13">
        <v>2</v>
      </c>
      <c r="B6" s="75" t="s">
        <v>0</v>
      </c>
      <c r="C6" s="55">
        <v>14691</v>
      </c>
      <c r="D6" s="51">
        <v>11611</v>
      </c>
      <c r="E6" s="11">
        <v>13071</v>
      </c>
      <c r="F6" s="11">
        <v>12582.537689389816</v>
      </c>
      <c r="G6" s="11">
        <v>13725.008949234179</v>
      </c>
      <c r="H6" s="11">
        <v>14375.292206852304</v>
      </c>
      <c r="I6" s="11">
        <v>13763.784494738933</v>
      </c>
      <c r="J6" s="11">
        <v>16153.008328672309</v>
      </c>
      <c r="K6" s="67">
        <v>14311.19493</v>
      </c>
      <c r="L6" s="67">
        <v>13334.105384615044</v>
      </c>
      <c r="M6" s="67">
        <v>11875.991297276398</v>
      </c>
      <c r="N6" s="12">
        <v>13192.078015766954</v>
      </c>
      <c r="O6" s="100">
        <f>SUM(Tabla3[[#This Row],[Gener]:[Desembre]])</f>
        <v>162686.00129654593</v>
      </c>
    </row>
    <row r="7" spans="1:15" x14ac:dyDescent="0.25">
      <c r="A7" s="13">
        <v>3</v>
      </c>
      <c r="B7" s="75" t="s">
        <v>1</v>
      </c>
      <c r="C7" s="55">
        <v>49080</v>
      </c>
      <c r="D7" s="51">
        <v>38760</v>
      </c>
      <c r="E7" s="11">
        <v>52731</v>
      </c>
      <c r="F7" s="11">
        <v>51516.642083333332</v>
      </c>
      <c r="G7" s="11">
        <v>51800.759493670885</v>
      </c>
      <c r="H7" s="11">
        <v>49851.749627791563</v>
      </c>
      <c r="I7" s="11">
        <v>55780</v>
      </c>
      <c r="J7" s="11">
        <v>56687.823814037511</v>
      </c>
      <c r="K7" s="67">
        <v>53398.319230000001</v>
      </c>
      <c r="L7" s="67">
        <v>50703.46</v>
      </c>
      <c r="M7" s="67">
        <v>47890.682177996423</v>
      </c>
      <c r="N7" s="12">
        <v>53700.597763466125</v>
      </c>
      <c r="O7" s="100">
        <f>SUM(Tabla3[[#This Row],[Gener]:[Desembre]])</f>
        <v>611901.03419029596</v>
      </c>
    </row>
    <row r="8" spans="1:15" x14ac:dyDescent="0.25">
      <c r="A8" s="13">
        <v>4</v>
      </c>
      <c r="B8" s="75" t="s">
        <v>2</v>
      </c>
      <c r="C8" s="55">
        <v>1665</v>
      </c>
      <c r="D8" s="51">
        <v>1271</v>
      </c>
      <c r="E8" s="11">
        <v>1553</v>
      </c>
      <c r="F8" s="11">
        <v>1392.6692076692075</v>
      </c>
      <c r="G8" s="11">
        <v>1467.1042471042472</v>
      </c>
      <c r="H8" s="11">
        <v>1994.3197651092387</v>
      </c>
      <c r="I8" s="11">
        <v>1669.187563503353</v>
      </c>
      <c r="J8" s="11">
        <v>2262.244215134459</v>
      </c>
      <c r="K8" s="67">
        <v>1279.621789</v>
      </c>
      <c r="L8" s="67">
        <v>1604.0566072145018</v>
      </c>
      <c r="M8" s="67">
        <v>1499.834834834835</v>
      </c>
      <c r="N8" s="12">
        <v>1681.2542962441507</v>
      </c>
      <c r="O8" s="100">
        <f>SUM(Tabla3[[#This Row],[Gener]:[Desembre]])</f>
        <v>19339.292525813991</v>
      </c>
    </row>
    <row r="9" spans="1:15" x14ac:dyDescent="0.25">
      <c r="A9" s="13">
        <v>5</v>
      </c>
      <c r="B9" s="75" t="s">
        <v>3</v>
      </c>
      <c r="C9" s="55">
        <v>16080</v>
      </c>
      <c r="D9" s="51">
        <v>15760</v>
      </c>
      <c r="E9" s="11">
        <v>18920</v>
      </c>
      <c r="F9" s="11">
        <v>19580</v>
      </c>
      <c r="G9" s="11">
        <v>18120</v>
      </c>
      <c r="H9" s="11">
        <v>20380</v>
      </c>
      <c r="I9" s="11">
        <v>20020</v>
      </c>
      <c r="J9" s="11">
        <v>20560</v>
      </c>
      <c r="K9" s="67">
        <v>19920</v>
      </c>
      <c r="L9" s="67">
        <v>17480</v>
      </c>
      <c r="M9" s="67">
        <v>19800</v>
      </c>
      <c r="N9" s="12">
        <v>19800</v>
      </c>
      <c r="O9" s="100">
        <f>SUM(Tabla3[[#This Row],[Gener]:[Desembre]])</f>
        <v>226420</v>
      </c>
    </row>
    <row r="10" spans="1:15" x14ac:dyDescent="0.25">
      <c r="A10" s="13">
        <v>6</v>
      </c>
      <c r="B10" s="75" t="s">
        <v>4</v>
      </c>
      <c r="C10" s="55">
        <v>32552</v>
      </c>
      <c r="D10" s="51">
        <v>28460</v>
      </c>
      <c r="E10" s="11">
        <v>30660</v>
      </c>
      <c r="F10" s="11">
        <v>30538.47398763417</v>
      </c>
      <c r="G10" s="11">
        <v>32967.9749400172</v>
      </c>
      <c r="H10" s="11">
        <v>34173.328735180461</v>
      </c>
      <c r="I10" s="11">
        <v>45550.18465460158</v>
      </c>
      <c r="J10" s="11">
        <v>43460</v>
      </c>
      <c r="K10" s="67">
        <v>51180</v>
      </c>
      <c r="L10" s="67">
        <v>50380</v>
      </c>
      <c r="M10" s="67">
        <v>45500</v>
      </c>
      <c r="N10" s="12">
        <v>49480</v>
      </c>
      <c r="O10" s="100">
        <f>SUM(Tabla3[[#This Row],[Gener]:[Desembre]])</f>
        <v>474901.96231743344</v>
      </c>
    </row>
    <row r="11" spans="1:15" x14ac:dyDescent="0.25">
      <c r="A11" s="13">
        <v>8</v>
      </c>
      <c r="B11" s="75" t="s">
        <v>7</v>
      </c>
      <c r="C11" s="55">
        <v>2656</v>
      </c>
      <c r="D11" s="51">
        <v>2010</v>
      </c>
      <c r="E11" s="70">
        <v>2840</v>
      </c>
      <c r="F11" s="70">
        <v>2417.9741279741279</v>
      </c>
      <c r="G11" s="11">
        <v>2378.3629343629345</v>
      </c>
      <c r="H11" s="11">
        <v>3561.7991209833312</v>
      </c>
      <c r="I11" s="70">
        <v>3218.9130935446719</v>
      </c>
      <c r="J11" s="70">
        <v>3707.6525953721075</v>
      </c>
      <c r="K11" s="144">
        <v>2011.0266919999999</v>
      </c>
      <c r="L11" s="144">
        <v>2770.4748878433088</v>
      </c>
      <c r="M11" s="67">
        <v>2377.3311883311881</v>
      </c>
      <c r="N11" s="71">
        <v>2823.9919113282817</v>
      </c>
      <c r="O11" s="100">
        <f>SUM(Tabla3[[#This Row],[Gener]:[Desembre]])</f>
        <v>32773.526551739953</v>
      </c>
    </row>
    <row r="12" spans="1:15" x14ac:dyDescent="0.25">
      <c r="A12" s="13">
        <v>9</v>
      </c>
      <c r="B12" s="76" t="s">
        <v>40</v>
      </c>
      <c r="C12" s="55"/>
      <c r="D12" s="51"/>
      <c r="E12" s="11"/>
      <c r="F12" s="11"/>
      <c r="G12" s="11"/>
      <c r="H12" s="11"/>
      <c r="I12" s="11"/>
      <c r="J12" s="11"/>
      <c r="K12" s="11"/>
      <c r="L12" s="11"/>
      <c r="M12" s="67"/>
      <c r="N12" s="12"/>
      <c r="O12" s="100">
        <f>SUM(Tabla3[[#This Row],[Gener]:[Desembre]])</f>
        <v>0</v>
      </c>
    </row>
    <row r="13" spans="1:15" x14ac:dyDescent="0.25">
      <c r="A13" s="13">
        <v>10</v>
      </c>
      <c r="B13" s="76" t="s">
        <v>41</v>
      </c>
      <c r="C13" s="55">
        <v>30188</v>
      </c>
      <c r="D13" s="51">
        <v>26591</v>
      </c>
      <c r="E13" s="11">
        <v>30160</v>
      </c>
      <c r="F13" s="11">
        <v>29834.370292608884</v>
      </c>
      <c r="G13" s="11"/>
      <c r="H13" s="11"/>
      <c r="I13" s="11"/>
      <c r="J13" s="11"/>
      <c r="K13" s="11"/>
      <c r="L13" s="11"/>
      <c r="M13" s="67"/>
      <c r="N13" s="12"/>
      <c r="O13" s="100">
        <f>SUM(Tabla3[[#This Row],[Gener]:[Desembre]])</f>
        <v>116773.37029260889</v>
      </c>
    </row>
    <row r="14" spans="1:15" x14ac:dyDescent="0.25">
      <c r="A14" s="13">
        <v>11</v>
      </c>
      <c r="B14" s="75" t="s">
        <v>9</v>
      </c>
      <c r="C14" s="55">
        <v>94936</v>
      </c>
      <c r="D14" s="51">
        <v>85252</v>
      </c>
      <c r="E14" s="11">
        <v>105700</v>
      </c>
      <c r="F14" s="11">
        <v>96631.32763015473</v>
      </c>
      <c r="G14" s="11">
        <v>102026</v>
      </c>
      <c r="H14" s="11">
        <v>101440.4704826697</v>
      </c>
      <c r="I14" s="11">
        <v>98467.015389616878</v>
      </c>
      <c r="J14" s="11">
        <v>92310.714013547156</v>
      </c>
      <c r="K14" s="67">
        <v>96544.428759999995</v>
      </c>
      <c r="L14" s="67">
        <v>100819.4</v>
      </c>
      <c r="M14" s="67">
        <v>94871.25431604046</v>
      </c>
      <c r="N14" s="12">
        <v>105803.0091594265</v>
      </c>
      <c r="O14" s="100">
        <f>SUM(Tabla3[[#This Row],[Gener]:[Desembre]])</f>
        <v>1174801.6197514555</v>
      </c>
    </row>
    <row r="15" spans="1:15" x14ac:dyDescent="0.25">
      <c r="A15" s="13">
        <v>12</v>
      </c>
      <c r="B15" s="75" t="s">
        <v>10</v>
      </c>
      <c r="C15" s="55">
        <v>3361</v>
      </c>
      <c r="D15" s="51">
        <v>3149</v>
      </c>
      <c r="E15" s="11">
        <v>4486</v>
      </c>
      <c r="F15" s="11">
        <v>3958.5035894338221</v>
      </c>
      <c r="G15" s="11">
        <v>3658.4615384615386</v>
      </c>
      <c r="H15" s="11">
        <v>5186.3238866396759</v>
      </c>
      <c r="I15" s="11">
        <v>4719.7435897435898</v>
      </c>
      <c r="J15" s="11">
        <v>7266.7331144465288</v>
      </c>
      <c r="K15" s="67">
        <v>4043.5365849999998</v>
      </c>
      <c r="L15" s="67">
        <v>3690.7799282446267</v>
      </c>
      <c r="M15" s="67">
        <v>5537.9268292682927</v>
      </c>
      <c r="N15" s="12">
        <v>3858.4682860998651</v>
      </c>
      <c r="O15" s="100">
        <f>SUM(Tabla3[[#This Row],[Gener]:[Desembre]])</f>
        <v>52916.477347337939</v>
      </c>
    </row>
    <row r="16" spans="1:15" x14ac:dyDescent="0.25">
      <c r="A16" s="13">
        <v>13</v>
      </c>
      <c r="B16" s="76" t="s">
        <v>42</v>
      </c>
      <c r="C16" s="55">
        <v>19346</v>
      </c>
      <c r="D16" s="51">
        <v>16720</v>
      </c>
      <c r="E16" s="11">
        <v>19789</v>
      </c>
      <c r="F16" s="11">
        <v>17835.066666666666</v>
      </c>
      <c r="G16" s="11">
        <v>19559.240506329115</v>
      </c>
      <c r="H16" s="11">
        <v>18427.692307692309</v>
      </c>
      <c r="I16" s="11">
        <v>17720</v>
      </c>
      <c r="J16" s="11">
        <v>16648.607594936708</v>
      </c>
      <c r="K16" s="67">
        <v>18997.046149999998</v>
      </c>
      <c r="L16" s="67">
        <v>17908.591408591408</v>
      </c>
      <c r="M16" s="67">
        <v>17755.938461538462</v>
      </c>
      <c r="N16" s="12">
        <v>19254.670561506005</v>
      </c>
      <c r="O16" s="100">
        <f>SUM(Tabla3[[#This Row],[Gener]:[Desembre]])</f>
        <v>219961.85365726068</v>
      </c>
    </row>
    <row r="17" spans="1:15" x14ac:dyDescent="0.25">
      <c r="A17" s="13">
        <v>14</v>
      </c>
      <c r="B17" s="75" t="s">
        <v>11</v>
      </c>
      <c r="C17" s="55"/>
      <c r="D17" s="51"/>
      <c r="E17" s="11"/>
      <c r="F17" s="11"/>
      <c r="G17" s="11"/>
      <c r="H17" s="11"/>
      <c r="I17" s="11"/>
      <c r="J17" s="11"/>
      <c r="K17" s="11"/>
      <c r="L17" s="11"/>
      <c r="M17" s="67"/>
      <c r="N17" s="12"/>
      <c r="O17" s="100">
        <f>SUM(Tabla3[[#This Row],[Gener]:[Desembre]])</f>
        <v>0</v>
      </c>
    </row>
    <row r="18" spans="1:15" x14ac:dyDescent="0.25">
      <c r="A18" s="13">
        <v>15</v>
      </c>
      <c r="B18" s="75" t="s">
        <v>12</v>
      </c>
      <c r="C18" s="55">
        <v>31840</v>
      </c>
      <c r="D18" s="51">
        <v>27220</v>
      </c>
      <c r="E18" s="11">
        <v>31900</v>
      </c>
      <c r="F18" s="11">
        <v>29120</v>
      </c>
      <c r="G18" s="11">
        <v>34440</v>
      </c>
      <c r="H18" s="11">
        <v>32900</v>
      </c>
      <c r="I18" s="11">
        <v>31540</v>
      </c>
      <c r="J18" s="11">
        <v>33520</v>
      </c>
      <c r="K18" s="67">
        <v>35520</v>
      </c>
      <c r="L18" s="67">
        <v>32380</v>
      </c>
      <c r="M18" s="67">
        <v>28440</v>
      </c>
      <c r="N18" s="12">
        <v>34260</v>
      </c>
      <c r="O18" s="100">
        <f>SUM(Tabla3[[#This Row],[Gener]:[Desembre]])</f>
        <v>383080</v>
      </c>
    </row>
    <row r="19" spans="1:15" x14ac:dyDescent="0.25">
      <c r="A19" s="13">
        <v>16</v>
      </c>
      <c r="B19" s="75" t="s">
        <v>13</v>
      </c>
      <c r="C19" s="55"/>
      <c r="D19" s="51"/>
      <c r="E19" s="11"/>
      <c r="F19" s="11"/>
      <c r="G19" s="11"/>
      <c r="H19" s="11"/>
      <c r="I19" s="11"/>
      <c r="J19" s="11"/>
      <c r="K19" s="11"/>
      <c r="L19" s="11"/>
      <c r="M19" s="67"/>
      <c r="N19" s="12"/>
      <c r="O19" s="100">
        <f>SUM(Tabla3[[#This Row],[Gener]:[Desembre]])</f>
        <v>0</v>
      </c>
    </row>
    <row r="20" spans="1:15" x14ac:dyDescent="0.25">
      <c r="A20" s="13">
        <v>17</v>
      </c>
      <c r="B20" s="75" t="s">
        <v>14</v>
      </c>
      <c r="C20" s="55">
        <v>24191</v>
      </c>
      <c r="D20" s="51">
        <v>18952</v>
      </c>
      <c r="E20" s="11">
        <v>20840</v>
      </c>
      <c r="F20" s="11">
        <v>22530.559673034346</v>
      </c>
      <c r="G20" s="11">
        <v>21707.597772429119</v>
      </c>
      <c r="H20" s="11">
        <v>20166.667951764328</v>
      </c>
      <c r="I20" s="11">
        <v>20731.406623794708</v>
      </c>
      <c r="J20" s="11">
        <v>20774.849407431673</v>
      </c>
      <c r="K20" s="67">
        <v>21883.43002</v>
      </c>
      <c r="L20" s="67">
        <v>21650.28</v>
      </c>
      <c r="M20" s="67">
        <v>19451.478829519445</v>
      </c>
      <c r="N20" s="12">
        <v>21567.288646049041</v>
      </c>
      <c r="O20" s="100">
        <f>SUM(Tabla3[[#This Row],[Gener]:[Desembre]])</f>
        <v>254446.55892402265</v>
      </c>
    </row>
    <row r="21" spans="1:15" x14ac:dyDescent="0.25">
      <c r="A21" s="13">
        <v>18</v>
      </c>
      <c r="B21" s="75" t="s">
        <v>15</v>
      </c>
      <c r="C21" s="55">
        <v>91588</v>
      </c>
      <c r="D21" s="51">
        <v>85035</v>
      </c>
      <c r="E21" s="11">
        <v>93820</v>
      </c>
      <c r="F21" s="11">
        <v>94758.193448226564</v>
      </c>
      <c r="G21" s="11">
        <v>97116.587525789859</v>
      </c>
      <c r="H21" s="11">
        <v>94988.603544874248</v>
      </c>
      <c r="I21" s="11">
        <v>100954.11790532178</v>
      </c>
      <c r="J21" s="11">
        <v>94607.29493714009</v>
      </c>
      <c r="K21" s="67">
        <v>97038.820749999999</v>
      </c>
      <c r="L21" s="67">
        <v>96376.17</v>
      </c>
      <c r="M21" s="67">
        <v>94021.52254105272</v>
      </c>
      <c r="N21" s="12">
        <v>97078.298967718074</v>
      </c>
      <c r="O21" s="100">
        <f>SUM(Tabla3[[#This Row],[Gener]:[Desembre]])</f>
        <v>1137382.6096201234</v>
      </c>
    </row>
    <row r="22" spans="1:15" x14ac:dyDescent="0.25">
      <c r="A22" s="13">
        <v>19</v>
      </c>
      <c r="B22" s="75" t="s">
        <v>16</v>
      </c>
      <c r="C22" s="55">
        <v>11940</v>
      </c>
      <c r="D22" s="51">
        <v>11840</v>
      </c>
      <c r="E22" s="11">
        <v>13740</v>
      </c>
      <c r="F22" s="11">
        <v>12620</v>
      </c>
      <c r="G22" s="11">
        <v>15060</v>
      </c>
      <c r="H22" s="11">
        <v>12040</v>
      </c>
      <c r="I22" s="11">
        <v>13380</v>
      </c>
      <c r="J22" s="11">
        <v>12880</v>
      </c>
      <c r="K22" s="67">
        <v>19360</v>
      </c>
      <c r="L22" s="67">
        <v>25180</v>
      </c>
      <c r="M22" s="67">
        <v>29640</v>
      </c>
      <c r="N22" s="12">
        <v>29760</v>
      </c>
      <c r="O22" s="100">
        <f>SUM(Tabla3[[#This Row],[Gener]:[Desembre]])</f>
        <v>207440</v>
      </c>
    </row>
    <row r="23" spans="1:15" x14ac:dyDescent="0.25">
      <c r="A23" s="13">
        <v>20</v>
      </c>
      <c r="B23" s="75" t="s">
        <v>17</v>
      </c>
      <c r="C23" s="55"/>
      <c r="D23" s="51"/>
      <c r="E23" s="11"/>
      <c r="F23" s="11"/>
      <c r="G23" s="11"/>
      <c r="H23" s="11"/>
      <c r="I23" s="11"/>
      <c r="J23" s="11"/>
      <c r="K23" s="11"/>
      <c r="L23" s="11"/>
      <c r="M23" s="67"/>
      <c r="N23" s="12"/>
      <c r="O23" s="100">
        <f>SUM(Tabla3[[#This Row],[Gener]:[Desembre]])</f>
        <v>0</v>
      </c>
    </row>
    <row r="24" spans="1:15" x14ac:dyDescent="0.25">
      <c r="A24" s="13">
        <v>21</v>
      </c>
      <c r="B24" s="75" t="s">
        <v>18</v>
      </c>
      <c r="C24" s="55">
        <v>1300</v>
      </c>
      <c r="D24" s="51">
        <v>1055</v>
      </c>
      <c r="E24" s="11">
        <v>1355</v>
      </c>
      <c r="F24" s="11">
        <v>1389.2065142065142</v>
      </c>
      <c r="G24" s="11">
        <v>1139.3976833976833</v>
      </c>
      <c r="H24" s="11">
        <v>2009.4984681037313</v>
      </c>
      <c r="I24" s="11">
        <v>1538.4668427826321</v>
      </c>
      <c r="J24" s="11">
        <v>2273.7510944340215</v>
      </c>
      <c r="K24" s="67">
        <v>999.48121500000002</v>
      </c>
      <c r="L24" s="67">
        <v>1292.9011197432251</v>
      </c>
      <c r="M24" s="67">
        <v>1149.3243243243242</v>
      </c>
      <c r="N24" s="12">
        <v>963.26970060872088</v>
      </c>
      <c r="O24" s="100">
        <f>SUM(Tabla3[[#This Row],[Gener]:[Desembre]])</f>
        <v>16465.296962600853</v>
      </c>
    </row>
    <row r="25" spans="1:15" x14ac:dyDescent="0.25">
      <c r="A25" s="13">
        <v>22</v>
      </c>
      <c r="B25" s="75" t="s">
        <v>19</v>
      </c>
      <c r="C25" s="55">
        <v>26528</v>
      </c>
      <c r="D25" s="51">
        <v>23663</v>
      </c>
      <c r="E25" s="11">
        <v>26147</v>
      </c>
      <c r="F25" s="11">
        <v>28234.003283987779</v>
      </c>
      <c r="G25" s="11">
        <v>28442.714939553269</v>
      </c>
      <c r="H25" s="11">
        <v>25892.071009778894</v>
      </c>
      <c r="I25" s="11">
        <v>27301.466869851283</v>
      </c>
      <c r="J25" s="11">
        <v>26391.458114459638</v>
      </c>
      <c r="K25" s="67">
        <v>28547.30776</v>
      </c>
      <c r="L25" s="67">
        <v>26807.360000000001</v>
      </c>
      <c r="M25" s="67">
        <v>25143.579368681112</v>
      </c>
      <c r="N25" s="12">
        <v>27939.926179308462</v>
      </c>
      <c r="O25" s="100">
        <f>SUM(Tabla3[[#This Row],[Gener]:[Desembre]])</f>
        <v>321037.8875256204</v>
      </c>
    </row>
    <row r="26" spans="1:15" x14ac:dyDescent="0.25">
      <c r="A26" s="13">
        <v>23</v>
      </c>
      <c r="B26" s="76" t="s">
        <v>43</v>
      </c>
      <c r="C26" s="55">
        <v>14260</v>
      </c>
      <c r="D26" s="51">
        <v>13300</v>
      </c>
      <c r="E26" s="11">
        <v>17320</v>
      </c>
      <c r="F26" s="11">
        <v>15740</v>
      </c>
      <c r="G26" s="11">
        <v>16660</v>
      </c>
      <c r="H26" s="11">
        <v>14320</v>
      </c>
      <c r="I26" s="11">
        <v>15100</v>
      </c>
      <c r="J26" s="11">
        <v>16240</v>
      </c>
      <c r="K26" s="67">
        <v>14740</v>
      </c>
      <c r="L26" s="67">
        <v>13340</v>
      </c>
      <c r="M26" s="67">
        <v>15560</v>
      </c>
      <c r="N26" s="12">
        <v>14660</v>
      </c>
      <c r="O26" s="100">
        <f>SUM(Tabla3[[#This Row],[Gener]:[Desembre]])</f>
        <v>181240</v>
      </c>
    </row>
    <row r="27" spans="1:15" x14ac:dyDescent="0.25">
      <c r="A27" s="13">
        <v>24</v>
      </c>
      <c r="B27" s="76" t="s">
        <v>44</v>
      </c>
      <c r="C27" s="55">
        <v>18463</v>
      </c>
      <c r="D27" s="51">
        <v>16414</v>
      </c>
      <c r="E27" s="11">
        <v>18836</v>
      </c>
      <c r="F27" s="11">
        <v>19237.688127963993</v>
      </c>
      <c r="G27" s="11">
        <v>18833.204987591707</v>
      </c>
      <c r="H27" s="11">
        <v>17555.11786857641</v>
      </c>
      <c r="I27" s="11">
        <v>20738.93447851127</v>
      </c>
      <c r="J27" s="11">
        <v>21186.934032029672</v>
      </c>
      <c r="K27" s="67">
        <v>19773.01353</v>
      </c>
      <c r="L27" s="67">
        <v>20276.2</v>
      </c>
      <c r="M27" s="67">
        <v>20208.010877107274</v>
      </c>
      <c r="N27" s="12">
        <v>20983.449095964839</v>
      </c>
      <c r="O27" s="100">
        <f>SUM(Tabla3[[#This Row],[Gener]:[Desembre]])</f>
        <v>232505.55299774517</v>
      </c>
    </row>
    <row r="28" spans="1:15" x14ac:dyDescent="0.25">
      <c r="A28" s="13">
        <v>25</v>
      </c>
      <c r="B28" s="75" t="s">
        <v>20</v>
      </c>
      <c r="C28" s="55">
        <v>30361</v>
      </c>
      <c r="D28" s="51">
        <v>29144</v>
      </c>
      <c r="E28" s="11">
        <v>36036</v>
      </c>
      <c r="F28" s="11">
        <v>30284.058201058197</v>
      </c>
      <c r="G28" s="11">
        <v>34633.868469427209</v>
      </c>
      <c r="H28" s="11">
        <v>34656.192600252391</v>
      </c>
      <c r="I28" s="11">
        <v>28430.458578207305</v>
      </c>
      <c r="J28" s="11">
        <v>35745.515163746124</v>
      </c>
      <c r="K28" s="67">
        <v>33839.492270000002</v>
      </c>
      <c r="L28" s="67">
        <v>35039.300000000003</v>
      </c>
      <c r="M28" s="67">
        <v>31716.656891495601</v>
      </c>
      <c r="N28" s="12">
        <v>30579.836918936126</v>
      </c>
      <c r="O28" s="100">
        <f>SUM(Tabla3[[#This Row],[Gener]:[Desembre]])</f>
        <v>390466.3790931229</v>
      </c>
    </row>
    <row r="29" spans="1:15" x14ac:dyDescent="0.25">
      <c r="A29" s="13">
        <v>26</v>
      </c>
      <c r="B29" s="76" t="s">
        <v>45</v>
      </c>
      <c r="C29" s="55">
        <v>8100</v>
      </c>
      <c r="D29" s="51">
        <v>7220</v>
      </c>
      <c r="E29" s="11">
        <v>7480</v>
      </c>
      <c r="F29" s="11">
        <v>8780</v>
      </c>
      <c r="G29" s="11">
        <v>9460</v>
      </c>
      <c r="H29" s="11">
        <v>8420</v>
      </c>
      <c r="I29" s="11">
        <v>9440</v>
      </c>
      <c r="J29" s="11">
        <v>8840</v>
      </c>
      <c r="K29" s="67">
        <v>8920</v>
      </c>
      <c r="L29" s="67">
        <v>8820</v>
      </c>
      <c r="M29" s="67">
        <v>7860</v>
      </c>
      <c r="N29" s="12">
        <v>8460</v>
      </c>
      <c r="O29" s="100">
        <f>SUM(Tabla3[[#This Row],[Gener]:[Desembre]])</f>
        <v>101800</v>
      </c>
    </row>
    <row r="30" spans="1:15" x14ac:dyDescent="0.25">
      <c r="A30" s="13">
        <v>27</v>
      </c>
      <c r="B30" s="76" t="s">
        <v>46</v>
      </c>
      <c r="C30" s="55"/>
      <c r="D30" s="51"/>
      <c r="E30" s="11"/>
      <c r="F30" s="11"/>
      <c r="G30" s="11"/>
      <c r="H30" s="11"/>
      <c r="I30" s="11"/>
      <c r="J30" s="11"/>
      <c r="K30" s="11"/>
      <c r="L30" s="11"/>
      <c r="M30" s="67"/>
      <c r="N30" s="12"/>
      <c r="O30" s="100">
        <f>SUM(Tabla3[[#This Row],[Gener]:[Desembre]])</f>
        <v>0</v>
      </c>
    </row>
    <row r="31" spans="1:15" x14ac:dyDescent="0.25">
      <c r="A31" s="13">
        <v>28</v>
      </c>
      <c r="B31" s="76" t="s">
        <v>47</v>
      </c>
      <c r="C31" s="55">
        <v>14037</v>
      </c>
      <c r="D31" s="51">
        <v>13103</v>
      </c>
      <c r="E31" s="11">
        <v>13502</v>
      </c>
      <c r="F31" s="11">
        <v>12842.758635253165</v>
      </c>
      <c r="G31" s="11">
        <v>15122.430807284491</v>
      </c>
      <c r="H31" s="11">
        <v>14674.249545863955</v>
      </c>
      <c r="I31" s="11">
        <v>12935.032055172596</v>
      </c>
      <c r="J31" s="11">
        <v>20482.785257703301</v>
      </c>
      <c r="K31" s="67">
        <v>15146.865390000001</v>
      </c>
      <c r="L31" s="67">
        <v>14661.049646095773</v>
      </c>
      <c r="M31" s="67">
        <v>12734.606248872866</v>
      </c>
      <c r="N31" s="12">
        <v>13131.424433749233</v>
      </c>
      <c r="O31" s="100">
        <f>SUM(Tabla3[[#This Row],[Gener]:[Desembre]])</f>
        <v>172373.2020199954</v>
      </c>
    </row>
    <row r="32" spans="1:15" x14ac:dyDescent="0.25">
      <c r="A32" s="13">
        <v>29</v>
      </c>
      <c r="B32" s="76" t="s">
        <v>48</v>
      </c>
      <c r="C32" s="55">
        <v>361</v>
      </c>
      <c r="D32" s="51">
        <v>184</v>
      </c>
      <c r="E32" s="11">
        <v>524</v>
      </c>
      <c r="F32" s="11">
        <v>155.28528528528528</v>
      </c>
      <c r="G32" s="11">
        <v>325.76632094279148</v>
      </c>
      <c r="H32" s="11">
        <v>294.38264580369844</v>
      </c>
      <c r="I32" s="11">
        <v>373.43250016934223</v>
      </c>
      <c r="J32" s="11">
        <v>416.35209505941214</v>
      </c>
      <c r="K32" s="67">
        <v>249.87030369999999</v>
      </c>
      <c r="L32" s="67">
        <v>312.56738519896419</v>
      </c>
      <c r="M32" s="67">
        <v>286.36679536679537</v>
      </c>
      <c r="N32" s="12">
        <v>302.15075848551356</v>
      </c>
      <c r="O32" s="100">
        <f>SUM(Tabla3[[#This Row],[Gener]:[Desembre]])</f>
        <v>3785.1740900118025</v>
      </c>
    </row>
    <row r="33" spans="1:17" x14ac:dyDescent="0.25">
      <c r="A33" s="13">
        <v>30</v>
      </c>
      <c r="B33" s="76" t="s">
        <v>50</v>
      </c>
      <c r="C33" s="55">
        <v>25300</v>
      </c>
      <c r="D33" s="51">
        <v>22140</v>
      </c>
      <c r="E33" s="11">
        <v>22460</v>
      </c>
      <c r="F33" s="11">
        <v>25760</v>
      </c>
      <c r="G33" s="11">
        <v>27100</v>
      </c>
      <c r="H33" s="11">
        <v>24140</v>
      </c>
      <c r="I33" s="11">
        <v>26760</v>
      </c>
      <c r="J33" s="11">
        <v>25760</v>
      </c>
      <c r="K33" s="67">
        <v>25220</v>
      </c>
      <c r="L33" s="67">
        <v>23900</v>
      </c>
      <c r="M33" s="67">
        <v>21140</v>
      </c>
      <c r="N33" s="12">
        <v>23460</v>
      </c>
      <c r="O33" s="100">
        <f>SUM(Tabla3[[#This Row],[Gener]:[Desembre]])</f>
        <v>293140</v>
      </c>
    </row>
    <row r="34" spans="1:17" x14ac:dyDescent="0.25">
      <c r="A34" s="13">
        <v>31</v>
      </c>
      <c r="B34" s="76" t="s">
        <v>51</v>
      </c>
      <c r="C34" s="55">
        <v>2627</v>
      </c>
      <c r="D34" s="51">
        <v>2881</v>
      </c>
      <c r="E34" s="11">
        <v>2662</v>
      </c>
      <c r="F34" s="11">
        <v>2881.9518910626243</v>
      </c>
      <c r="G34" s="11">
        <v>3332.1667420749304</v>
      </c>
      <c r="H34" s="11">
        <v>3552.8954018443314</v>
      </c>
      <c r="I34" s="11">
        <v>3081.2162830101679</v>
      </c>
      <c r="J34" s="11">
        <v>2956.4425460609323</v>
      </c>
      <c r="K34" s="67">
        <v>2913.1941320000001</v>
      </c>
      <c r="L34" s="67">
        <v>3385.0520488194798</v>
      </c>
      <c r="M34" s="67">
        <v>2684.5241859097423</v>
      </c>
      <c r="N34" s="12">
        <v>2534.2910273163757</v>
      </c>
      <c r="O34" s="100">
        <f>SUM(Tabla3[[#This Row],[Gener]:[Desembre]])</f>
        <v>35491.734258098586</v>
      </c>
    </row>
    <row r="35" spans="1:17" x14ac:dyDescent="0.25">
      <c r="A35" s="13">
        <v>32</v>
      </c>
      <c r="B35" s="76" t="s">
        <v>52</v>
      </c>
      <c r="C35" s="55">
        <v>17990</v>
      </c>
      <c r="D35" s="51">
        <v>16280</v>
      </c>
      <c r="E35" s="11">
        <v>19012</v>
      </c>
      <c r="F35" s="11">
        <v>20135.385905333689</v>
      </c>
      <c r="G35" s="11">
        <v>21287.415057744794</v>
      </c>
      <c r="H35" s="11">
        <v>20545.801793656894</v>
      </c>
      <c r="I35" s="11">
        <v>21877.738875503583</v>
      </c>
      <c r="J35" s="11">
        <v>21823.086821535857</v>
      </c>
      <c r="K35" s="67">
        <v>20148.41027</v>
      </c>
      <c r="L35" s="67">
        <v>19834.413721386532</v>
      </c>
      <c r="M35" s="67">
        <v>20999.105565969392</v>
      </c>
      <c r="N35" s="12">
        <v>20635.244794323233</v>
      </c>
      <c r="O35" s="100">
        <f>SUM(Tabla3[[#This Row],[Gener]:[Desembre]])</f>
        <v>240568.60280545396</v>
      </c>
      <c r="Q35" s="21"/>
    </row>
    <row r="36" spans="1:17" x14ac:dyDescent="0.25">
      <c r="A36" s="13">
        <v>33</v>
      </c>
      <c r="B36" s="75" t="s">
        <v>21</v>
      </c>
      <c r="C36" s="55"/>
      <c r="D36" s="51"/>
      <c r="E36" s="11"/>
      <c r="F36" s="11"/>
      <c r="G36" s="11"/>
      <c r="H36" s="11"/>
      <c r="I36" s="11"/>
      <c r="J36" s="11"/>
      <c r="K36" s="11"/>
      <c r="L36" s="11"/>
      <c r="M36" s="67"/>
      <c r="N36" s="12"/>
      <c r="O36" s="100">
        <f>SUM(Tabla3[[#This Row],[Gener]:[Desembre]])</f>
        <v>0</v>
      </c>
    </row>
    <row r="37" spans="1:17" x14ac:dyDescent="0.25">
      <c r="A37" s="13">
        <v>34</v>
      </c>
      <c r="B37" s="75" t="s">
        <v>22</v>
      </c>
      <c r="C37" s="55">
        <v>5446</v>
      </c>
      <c r="D37" s="51">
        <v>5266</v>
      </c>
      <c r="E37" s="11">
        <v>6055</v>
      </c>
      <c r="F37" s="11">
        <v>5713.204370897919</v>
      </c>
      <c r="G37" s="11">
        <v>6244.9286174172157</v>
      </c>
      <c r="H37" s="11">
        <v>5833.0263913328226</v>
      </c>
      <c r="I37" s="11">
        <v>6195.7337091013569</v>
      </c>
      <c r="J37" s="11">
        <v>6218.9948531001155</v>
      </c>
      <c r="K37" s="67">
        <v>5288.1731609999997</v>
      </c>
      <c r="L37" s="67">
        <v>5638.5875797329281</v>
      </c>
      <c r="M37" s="67">
        <v>5986.3982225263144</v>
      </c>
      <c r="N37" s="12">
        <v>4784.4502000291777</v>
      </c>
      <c r="O37" s="100">
        <f>SUM(Tabla3[[#This Row],[Gener]:[Desembre]])</f>
        <v>68670.497105137852</v>
      </c>
    </row>
    <row r="38" spans="1:17" x14ac:dyDescent="0.25">
      <c r="A38" s="13">
        <v>35</v>
      </c>
      <c r="B38" s="75" t="s">
        <v>23</v>
      </c>
      <c r="C38" s="55">
        <v>6398</v>
      </c>
      <c r="D38" s="51">
        <v>5356</v>
      </c>
      <c r="E38" s="11">
        <v>6255</v>
      </c>
      <c r="F38" s="11">
        <v>5904.58</v>
      </c>
      <c r="G38" s="11">
        <v>7307.3548029982176</v>
      </c>
      <c r="H38" s="11">
        <v>7061.7097375002941</v>
      </c>
      <c r="I38" s="11">
        <v>7487.3637537899376</v>
      </c>
      <c r="J38" s="11">
        <v>6803.1699997760388</v>
      </c>
      <c r="K38" s="67">
        <v>6326.3478839999998</v>
      </c>
      <c r="L38" s="67">
        <v>6589.9641443002984</v>
      </c>
      <c r="M38" s="67">
        <v>5578.082874386494</v>
      </c>
      <c r="N38" s="12">
        <v>5576.0071074910566</v>
      </c>
      <c r="O38" s="100">
        <f>SUM(Tabla3[[#This Row],[Gener]:[Desembre]])</f>
        <v>76643.580304242336</v>
      </c>
    </row>
    <row r="39" spans="1:17" x14ac:dyDescent="0.25">
      <c r="A39" s="13">
        <v>36</v>
      </c>
      <c r="B39" s="75" t="s">
        <v>24</v>
      </c>
      <c r="C39" s="55">
        <v>1159</v>
      </c>
      <c r="D39" s="51">
        <v>1111</v>
      </c>
      <c r="E39" s="11">
        <v>1614</v>
      </c>
      <c r="F39" s="11">
        <v>1601.4964105661779</v>
      </c>
      <c r="G39" s="11">
        <v>1261.5384615384617</v>
      </c>
      <c r="H39" s="11">
        <v>1413.6761133603241</v>
      </c>
      <c r="I39" s="11">
        <v>1600.2564102564104</v>
      </c>
      <c r="J39" s="11">
        <v>2533.2668855534712</v>
      </c>
      <c r="K39" s="67">
        <v>1336.4634149999999</v>
      </c>
      <c r="L39" s="67">
        <v>1209.2200717553733</v>
      </c>
      <c r="M39" s="67">
        <v>1442.0731707317073</v>
      </c>
      <c r="N39" s="12">
        <v>1281.5317139001349</v>
      </c>
      <c r="O39" s="100">
        <f>SUM(Tabla3[[#This Row],[Gener]:[Desembre]])</f>
        <v>17563.522652662061</v>
      </c>
    </row>
    <row r="40" spans="1:17" x14ac:dyDescent="0.25">
      <c r="A40" s="78">
        <v>37</v>
      </c>
      <c r="B40" s="75" t="s">
        <v>25</v>
      </c>
      <c r="C40" s="55">
        <v>9635</v>
      </c>
      <c r="D40" s="51">
        <v>8784</v>
      </c>
      <c r="E40" s="11">
        <v>9920</v>
      </c>
      <c r="F40" s="11">
        <v>9102.2900000000009</v>
      </c>
      <c r="G40" s="11">
        <v>11342.482404930886</v>
      </c>
      <c r="H40" s="11">
        <v>11853.718048222536</v>
      </c>
      <c r="I40" s="11">
        <v>8957.594463851754</v>
      </c>
      <c r="J40" s="11">
        <v>10782.548350152838</v>
      </c>
      <c r="K40" s="67">
        <v>10740.93759</v>
      </c>
      <c r="L40" s="67">
        <v>10471.847012639648</v>
      </c>
      <c r="M40" s="67">
        <v>8649.6473575027903</v>
      </c>
      <c r="N40" s="12">
        <v>10822.347132339521</v>
      </c>
      <c r="O40" s="100">
        <f>SUM(Tabla3[[#This Row],[Gener]:[Desembre]])</f>
        <v>121062.41235963997</v>
      </c>
    </row>
    <row r="41" spans="1:17" x14ac:dyDescent="0.25">
      <c r="A41" s="13">
        <v>38</v>
      </c>
      <c r="B41" s="75" t="s">
        <v>5</v>
      </c>
      <c r="C41" s="55">
        <v>2186</v>
      </c>
      <c r="D41" s="51">
        <v>1893</v>
      </c>
      <c r="E41" s="11">
        <v>2946</v>
      </c>
      <c r="F41" s="11">
        <v>2486.8260969183184</v>
      </c>
      <c r="G41" s="11">
        <v>2343.3145245559035</v>
      </c>
      <c r="H41" s="11">
        <v>2575.2218614718613</v>
      </c>
      <c r="I41" s="11">
        <v>2440.8065134099616</v>
      </c>
      <c r="J41" s="11">
        <v>3710.3971285906769</v>
      </c>
      <c r="K41" s="67">
        <v>2254.5929339999998</v>
      </c>
      <c r="L41" s="67">
        <v>2126.088201409596</v>
      </c>
      <c r="M41" s="67">
        <v>2591.5784445439617</v>
      </c>
      <c r="N41" s="12">
        <v>2383.1487286659703</v>
      </c>
      <c r="O41" s="100">
        <f>SUM(Tabla3[[#This Row],[Gener]:[Desembre]])</f>
        <v>29936.974433566247</v>
      </c>
    </row>
    <row r="42" spans="1:17" x14ac:dyDescent="0.25">
      <c r="A42" s="13">
        <v>39</v>
      </c>
      <c r="B42" s="75" t="s">
        <v>6</v>
      </c>
      <c r="C42" s="55">
        <v>8853</v>
      </c>
      <c r="D42" s="51">
        <v>7424</v>
      </c>
      <c r="E42" s="11">
        <v>8092</v>
      </c>
      <c r="F42" s="11">
        <v>8536.0052697903539</v>
      </c>
      <c r="G42" s="11">
        <v>8789.3793103448279</v>
      </c>
      <c r="H42" s="11">
        <v>7736.6655844155839</v>
      </c>
      <c r="I42" s="11">
        <v>9039.4482758620688</v>
      </c>
      <c r="J42" s="11">
        <v>10016.516853678144</v>
      </c>
      <c r="K42" s="67">
        <v>8745.0759519999992</v>
      </c>
      <c r="L42" s="67">
        <v>8421.36</v>
      </c>
      <c r="M42" s="67">
        <v>6961.7274220032841</v>
      </c>
      <c r="N42" s="12">
        <v>8058.4342605032271</v>
      </c>
      <c r="O42" s="100">
        <f>SUM(Tabla3[[#This Row],[Gener]:[Desembre]])</f>
        <v>100673.61292859749</v>
      </c>
    </row>
    <row r="43" spans="1:17" x14ac:dyDescent="0.25">
      <c r="A43" s="13">
        <v>40</v>
      </c>
      <c r="B43" s="75" t="s">
        <v>8</v>
      </c>
      <c r="C43" s="55">
        <v>162</v>
      </c>
      <c r="D43" s="51">
        <v>272</v>
      </c>
      <c r="E43" s="11">
        <v>575</v>
      </c>
      <c r="F43" s="11">
        <v>405.9113300492611</v>
      </c>
      <c r="G43" s="11">
        <v>134.48275862068965</v>
      </c>
      <c r="H43" s="11">
        <v>555.44642857142856</v>
      </c>
      <c r="I43" s="11">
        <v>464.67911877394636</v>
      </c>
      <c r="J43" s="11">
        <v>692.16091667704563</v>
      </c>
      <c r="K43" s="67">
        <v>196.29629629999999</v>
      </c>
      <c r="L43" s="67">
        <v>644.13306451612902</v>
      </c>
      <c r="M43" s="67">
        <v>534.89177489177484</v>
      </c>
      <c r="N43" s="12">
        <v>427.330779054917</v>
      </c>
      <c r="O43" s="100">
        <f>SUM(Tabla3[[#This Row],[Gener]:[Desembre]])</f>
        <v>5064.3324674551914</v>
      </c>
    </row>
    <row r="44" spans="1:17" s="4" customFormat="1" ht="15.75" thickBot="1" x14ac:dyDescent="0.3">
      <c r="A44" s="65">
        <v>41</v>
      </c>
      <c r="B44" s="79" t="s">
        <v>49</v>
      </c>
      <c r="C44" s="56"/>
      <c r="D44" s="53"/>
      <c r="E44" s="57"/>
      <c r="F44" s="14"/>
      <c r="G44" s="14"/>
      <c r="H44" s="14"/>
      <c r="I44" s="14"/>
      <c r="J44" s="14">
        <v>0</v>
      </c>
      <c r="K44" s="137">
        <v>0</v>
      </c>
      <c r="L44" s="137">
        <v>0</v>
      </c>
      <c r="M44" s="14"/>
      <c r="N44" s="15"/>
      <c r="O44" s="101">
        <f>SUM(Tabla3[[#This Row],[Gener]:[Desembre]])</f>
        <v>0</v>
      </c>
    </row>
    <row r="45" spans="1:17" ht="15.75" thickBot="1" x14ac:dyDescent="0.3">
      <c r="A45" s="72"/>
      <c r="B45" s="124" t="s">
        <v>61</v>
      </c>
      <c r="C45" s="5">
        <f t="shared" ref="C45:O45" si="0">SUBTOTAL(109,C5:C44)</f>
        <v>629807</v>
      </c>
      <c r="D45" s="6">
        <f t="shared" si="0"/>
        <v>560436</v>
      </c>
      <c r="E45" s="6">
        <f t="shared" si="0"/>
        <v>654482</v>
      </c>
      <c r="F45" s="6">
        <f t="shared" si="0"/>
        <v>637313.08744638693</v>
      </c>
      <c r="G45" s="6">
        <f t="shared" si="0"/>
        <v>644043.9315793853</v>
      </c>
      <c r="H45" s="6">
        <f t="shared" si="0"/>
        <v>627490.83275663399</v>
      </c>
      <c r="I45" s="6">
        <f t="shared" si="0"/>
        <v>645919.95862308715</v>
      </c>
      <c r="J45" s="6">
        <f t="shared" si="0"/>
        <v>659514.58057588479</v>
      </c>
      <c r="K45" s="6">
        <f t="shared" si="0"/>
        <v>655967.48529900005</v>
      </c>
      <c r="L45" s="6">
        <f t="shared" si="0"/>
        <v>651322.89905257395</v>
      </c>
      <c r="M45" s="6">
        <f t="shared" si="0"/>
        <v>625152.63317861862</v>
      </c>
      <c r="N45" s="6">
        <f t="shared" si="0"/>
        <v>664031.82555771177</v>
      </c>
      <c r="O45" s="27">
        <f t="shared" si="0"/>
        <v>7655482.2340692831</v>
      </c>
    </row>
    <row r="46" spans="1:17" ht="15.75" thickBot="1" x14ac:dyDescent="0.3">
      <c r="A46" s="72"/>
      <c r="B46" s="28" t="s">
        <v>60</v>
      </c>
      <c r="C46" s="29">
        <v>609328.2300000001</v>
      </c>
      <c r="D46" s="30">
        <v>571196.77999999991</v>
      </c>
      <c r="E46" s="30">
        <v>651751.22</v>
      </c>
      <c r="F46" s="30">
        <v>635148.75999999989</v>
      </c>
      <c r="G46" s="30">
        <v>641992.59999999986</v>
      </c>
      <c r="H46" s="30">
        <v>650793.76</v>
      </c>
      <c r="I46" s="30">
        <v>659463.04</v>
      </c>
      <c r="J46" s="30">
        <v>606557.29999999993</v>
      </c>
      <c r="K46" s="30">
        <v>636501.04999999981</v>
      </c>
      <c r="L46" s="30">
        <v>622553.81000000006</v>
      </c>
      <c r="M46" s="30">
        <v>645245.97552538966</v>
      </c>
      <c r="N46" s="31">
        <v>630556</v>
      </c>
      <c r="O46" s="32">
        <f>SUM(Tabla3[[#This Row],[Gener]:[Desembre]])</f>
        <v>7561088.5255253883</v>
      </c>
    </row>
    <row r="47" spans="1:17" x14ac:dyDescent="0.25">
      <c r="A47" s="72"/>
      <c r="B47" s="58" t="s">
        <v>57</v>
      </c>
      <c r="C47" s="120">
        <f>(C45/C46)-1</f>
        <v>3.3608766165322601E-2</v>
      </c>
      <c r="D47" s="121">
        <f t="shared" ref="D47:O47" si="1">(D45/D46)-1</f>
        <v>-1.8839006760507093E-2</v>
      </c>
      <c r="E47" s="121">
        <f t="shared" si="1"/>
        <v>4.1899116046151264E-3</v>
      </c>
      <c r="F47" s="121">
        <f t="shared" si="1"/>
        <v>3.4075913906956856E-3</v>
      </c>
      <c r="G47" s="121">
        <f t="shared" si="1"/>
        <v>3.1952573587070709E-3</v>
      </c>
      <c r="H47" s="121">
        <f t="shared" si="1"/>
        <v>-3.5806930975131102E-2</v>
      </c>
      <c r="I47" s="121">
        <f t="shared" si="1"/>
        <v>-2.0536528289611056E-2</v>
      </c>
      <c r="J47" s="121">
        <f t="shared" si="1"/>
        <v>8.7307960148010455E-2</v>
      </c>
      <c r="K47" s="121">
        <f t="shared" si="1"/>
        <v>3.0583508540952486E-2</v>
      </c>
      <c r="L47" s="121">
        <f t="shared" si="1"/>
        <v>4.621140950462399E-2</v>
      </c>
      <c r="M47" s="121">
        <f t="shared" si="1"/>
        <v>-3.1140593058964994E-2</v>
      </c>
      <c r="N47" s="121">
        <f t="shared" si="1"/>
        <v>5.3089377561567508E-2</v>
      </c>
      <c r="O47" s="121">
        <f t="shared" si="1"/>
        <v>1.2484142756063799E-2</v>
      </c>
    </row>
    <row r="48" spans="1:17" x14ac:dyDescent="0.25">
      <c r="A48" s="122"/>
      <c r="B48" s="18" t="s">
        <v>67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</row>
    <row r="49" spans="2:15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2:15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</sheetData>
  <sheetProtection password="C412" sheet="1" objects="1" scenarios="1"/>
  <pageMargins left="0.47" right="0.19685039370078741" top="0.51181102362204722" bottom="0.39370078740157483" header="0.19685039370078741" footer="0.15748031496062992"/>
  <pageSetup paperSize="8" fitToHeight="0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8"/>
  <sheetViews>
    <sheetView showZeros="0" zoomScale="90" zoomScaleNormal="90" workbookViewId="0">
      <selection activeCell="G13" sqref="G13"/>
    </sheetView>
  </sheetViews>
  <sheetFormatPr baseColWidth="10" defaultColWidth="11.42578125" defaultRowHeight="15" x14ac:dyDescent="0.25"/>
  <cols>
    <col min="1" max="1" width="5.42578125" style="3" customWidth="1"/>
    <col min="2" max="2" width="26.140625" style="20" bestFit="1" customWidth="1"/>
    <col min="3" max="5" width="11.42578125" style="2"/>
    <col min="6" max="6" width="11.85546875" style="2" bestFit="1" customWidth="1"/>
    <col min="7" max="10" width="11.42578125" style="2"/>
    <col min="11" max="11" width="11.85546875" style="2" customWidth="1"/>
    <col min="12" max="12" width="11.42578125" style="2"/>
    <col min="13" max="13" width="12.5703125" style="2" customWidth="1"/>
    <col min="14" max="14" width="12.28515625" style="2" customWidth="1"/>
    <col min="15" max="15" width="11.42578125" style="2"/>
    <col min="16" max="16384" width="11.42578125" style="3"/>
  </cols>
  <sheetData>
    <row r="2" spans="1:15" ht="15.75" x14ac:dyDescent="0.25">
      <c r="B2" s="1" t="s">
        <v>64</v>
      </c>
    </row>
    <row r="3" spans="1:15" ht="15.75" thickBot="1" x14ac:dyDescent="0.3">
      <c r="C3" s="4" t="s">
        <v>54</v>
      </c>
    </row>
    <row r="4" spans="1:15" ht="15.75" thickBot="1" x14ac:dyDescent="0.3">
      <c r="A4" s="84" t="s">
        <v>58</v>
      </c>
      <c r="B4" s="23" t="s">
        <v>56</v>
      </c>
      <c r="C4" s="5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6" t="s">
        <v>35</v>
      </c>
      <c r="M4" s="6" t="s">
        <v>36</v>
      </c>
      <c r="N4" s="7" t="s">
        <v>37</v>
      </c>
      <c r="O4" s="27" t="s">
        <v>38</v>
      </c>
    </row>
    <row r="5" spans="1:15" x14ac:dyDescent="0.25">
      <c r="A5" s="85">
        <v>1</v>
      </c>
      <c r="B5" s="81" t="s">
        <v>39</v>
      </c>
      <c r="C5" s="54">
        <v>21472.02</v>
      </c>
      <c r="D5" s="50">
        <v>18832.439999999999</v>
      </c>
      <c r="E5" s="50">
        <v>20527</v>
      </c>
      <c r="F5" s="50">
        <v>11519.227891156463</v>
      </c>
      <c r="G5" s="50">
        <v>17645.441441441442</v>
      </c>
      <c r="H5" s="51">
        <v>18042.5</v>
      </c>
      <c r="I5" s="50">
        <v>14159.292929292929</v>
      </c>
      <c r="J5" s="50">
        <v>19789.172932330828</v>
      </c>
      <c r="K5" s="50">
        <v>23830.176520000001</v>
      </c>
      <c r="L5" s="50">
        <v>10818.528735632184</v>
      </c>
      <c r="M5" s="51">
        <v>26701.18629613737</v>
      </c>
      <c r="N5" s="51">
        <v>16480.06012378426</v>
      </c>
      <c r="O5" s="99">
        <f>SUM(Tabla5[[#This Row],[Gener]:[Desembre]])</f>
        <v>219817.04686977548</v>
      </c>
    </row>
    <row r="6" spans="1:15" x14ac:dyDescent="0.25">
      <c r="A6" s="86">
        <v>2</v>
      </c>
      <c r="B6" s="82" t="s">
        <v>0</v>
      </c>
      <c r="C6" s="55">
        <v>24294.880000000001</v>
      </c>
      <c r="D6" s="51">
        <v>13098.37</v>
      </c>
      <c r="E6" s="51">
        <v>11634</v>
      </c>
      <c r="F6" s="51">
        <v>21146.877289377288</v>
      </c>
      <c r="G6" s="51">
        <v>7893.8894009216592</v>
      </c>
      <c r="H6" s="51">
        <v>15485.521274450493</v>
      </c>
      <c r="I6" s="51">
        <v>27834.848484848484</v>
      </c>
      <c r="J6" s="51">
        <v>29594.68095238095</v>
      </c>
      <c r="K6" s="51">
        <v>17159.787670000002</v>
      </c>
      <c r="L6" s="51">
        <v>14177.564102564102</v>
      </c>
      <c r="M6" s="51">
        <v>23226.819703491154</v>
      </c>
      <c r="N6" s="51">
        <v>11953.214285714286</v>
      </c>
      <c r="O6" s="100">
        <f>SUM(Tabla5[[#This Row],[Gener]:[Desembre]])</f>
        <v>217500.4531637484</v>
      </c>
    </row>
    <row r="7" spans="1:15" x14ac:dyDescent="0.25">
      <c r="A7" s="86">
        <v>3</v>
      </c>
      <c r="B7" s="82" t="s">
        <v>1</v>
      </c>
      <c r="C7" s="55">
        <v>34487.26</v>
      </c>
      <c r="D7" s="51">
        <v>32576.11</v>
      </c>
      <c r="E7" s="51">
        <v>33735</v>
      </c>
      <c r="F7" s="51">
        <v>30971.686857351637</v>
      </c>
      <c r="G7" s="51">
        <v>30737.264132798915</v>
      </c>
      <c r="H7" s="51">
        <v>10322.681818181818</v>
      </c>
      <c r="I7" s="51">
        <v>58249.879970436064</v>
      </c>
      <c r="J7" s="51">
        <v>36997.47560182173</v>
      </c>
      <c r="K7" s="51">
        <v>33975.504269999998</v>
      </c>
      <c r="L7" s="51">
        <v>32375.142857142859</v>
      </c>
      <c r="M7" s="51">
        <v>22429.452730931305</v>
      </c>
      <c r="N7" s="51">
        <v>30971.697840473706</v>
      </c>
      <c r="O7" s="100">
        <f>SUM(Tabla5[[#This Row],[Gener]:[Desembre]])</f>
        <v>387829.15607913799</v>
      </c>
    </row>
    <row r="8" spans="1:15" x14ac:dyDescent="0.25">
      <c r="A8" s="86">
        <v>4</v>
      </c>
      <c r="B8" s="82" t="s">
        <v>2</v>
      </c>
      <c r="C8" s="55">
        <v>2129.14</v>
      </c>
      <c r="D8" s="51">
        <v>1851.43</v>
      </c>
      <c r="E8" s="51">
        <v>1048</v>
      </c>
      <c r="F8" s="51">
        <v>2271.8918918918916</v>
      </c>
      <c r="G8" s="51">
        <v>1618.8235294117646</v>
      </c>
      <c r="H8" s="51">
        <v>2240</v>
      </c>
      <c r="I8" s="51">
        <v>1194.6666666666667</v>
      </c>
      <c r="J8" s="51">
        <v>1264.516129032258</v>
      </c>
      <c r="K8" s="51">
        <v>1600</v>
      </c>
      <c r="L8" s="51">
        <v>1645.7142857142858</v>
      </c>
      <c r="M8" s="51"/>
      <c r="N8" s="51">
        <v>3792.9411764705883</v>
      </c>
      <c r="O8" s="100">
        <f>SUM(Tabla5[[#This Row],[Gener]:[Desembre]])</f>
        <v>20657.123679187451</v>
      </c>
    </row>
    <row r="9" spans="1:15" x14ac:dyDescent="0.25">
      <c r="A9" s="86">
        <v>5</v>
      </c>
      <c r="B9" s="82" t="s">
        <v>3</v>
      </c>
      <c r="C9" s="55">
        <v>8314.4599999999991</v>
      </c>
      <c r="D9" s="51">
        <v>21884.43</v>
      </c>
      <c r="E9" s="51">
        <v>12106.125905027364</v>
      </c>
      <c r="F9" s="51">
        <v>21837.943502824859</v>
      </c>
      <c r="G9" s="51">
        <v>8867.1428571428569</v>
      </c>
      <c r="H9" s="51">
        <v>17432.95008912656</v>
      </c>
      <c r="I9" s="51">
        <v>34019.856410256412</v>
      </c>
      <c r="J9" s="51">
        <v>7035.35</v>
      </c>
      <c r="K9" s="51">
        <v>8780.7692310000002</v>
      </c>
      <c r="L9" s="51">
        <v>24529.361010862023</v>
      </c>
      <c r="M9" s="51">
        <v>7307.2495543672012</v>
      </c>
      <c r="N9" s="51">
        <v>31977.402556164168</v>
      </c>
      <c r="O9" s="100">
        <f>SUM(Tabla5[[#This Row],[Gener]:[Desembre]])</f>
        <v>204093.04111677146</v>
      </c>
    </row>
    <row r="10" spans="1:15" x14ac:dyDescent="0.25">
      <c r="A10" s="86">
        <v>6</v>
      </c>
      <c r="B10" s="82" t="s">
        <v>4</v>
      </c>
      <c r="C10" s="55">
        <v>40463.56</v>
      </c>
      <c r="D10" s="51">
        <v>20799.2</v>
      </c>
      <c r="E10" s="51">
        <v>37006</v>
      </c>
      <c r="F10" s="51">
        <v>27458.594938830232</v>
      </c>
      <c r="G10" s="51">
        <v>24260.396497042304</v>
      </c>
      <c r="H10" s="51">
        <v>40229.244444444441</v>
      </c>
      <c r="I10" s="51">
        <v>51827.798151965995</v>
      </c>
      <c r="J10" s="51">
        <v>35627.259030624547</v>
      </c>
      <c r="K10" s="51">
        <v>34263.841780000002</v>
      </c>
      <c r="L10" s="51">
        <v>29822.077922077922</v>
      </c>
      <c r="M10" s="51">
        <v>35169.553995171642</v>
      </c>
      <c r="N10" s="51">
        <v>41723.049095607239</v>
      </c>
      <c r="O10" s="100">
        <f>SUM(Tabla5[[#This Row],[Gener]:[Desembre]])</f>
        <v>418650.57585576427</v>
      </c>
    </row>
    <row r="11" spans="1:15" x14ac:dyDescent="0.25">
      <c r="A11" s="86">
        <v>8</v>
      </c>
      <c r="B11" s="82" t="s">
        <v>7</v>
      </c>
      <c r="C11" s="55">
        <v>3785.14</v>
      </c>
      <c r="D11" s="51">
        <v>3291.43</v>
      </c>
      <c r="E11" s="51">
        <v>2226</v>
      </c>
      <c r="F11" s="51">
        <v>4543.7837837837833</v>
      </c>
      <c r="G11" s="51">
        <v>3237.6470588235293</v>
      </c>
      <c r="H11" s="51">
        <v>4480</v>
      </c>
      <c r="I11" s="51">
        <v>2796.1538461538462</v>
      </c>
      <c r="J11" s="51">
        <v>3741.8894009216592</v>
      </c>
      <c r="K11" s="51">
        <v>3600</v>
      </c>
      <c r="L11" s="51">
        <v>3497.1428571428573</v>
      </c>
      <c r="M11" s="51"/>
      <c r="N11" s="51">
        <v>7267.8235294117649</v>
      </c>
      <c r="O11" s="100">
        <f>SUM(Tabla5[[#This Row],[Gener]:[Desembre]])</f>
        <v>42467.010476237439</v>
      </c>
    </row>
    <row r="12" spans="1:15" x14ac:dyDescent="0.25">
      <c r="A12" s="86">
        <v>9</v>
      </c>
      <c r="B12" s="83" t="s">
        <v>40</v>
      </c>
      <c r="C12" s="55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2"/>
      <c r="O12" s="100">
        <f>SUM(Tabla5[[#This Row],[Gener]:[Desembre]])</f>
        <v>0</v>
      </c>
    </row>
    <row r="13" spans="1:15" x14ac:dyDescent="0.25">
      <c r="A13" s="86">
        <v>10</v>
      </c>
      <c r="B13" s="83" t="s">
        <v>41</v>
      </c>
      <c r="C13" s="55">
        <v>29205.48</v>
      </c>
      <c r="D13" s="51">
        <v>28865.83</v>
      </c>
      <c r="E13" s="51">
        <v>24569</v>
      </c>
      <c r="F13" s="51">
        <v>18366.849206349209</v>
      </c>
      <c r="G13" s="51">
        <v>17463.709743005857</v>
      </c>
      <c r="H13" s="51">
        <v>0</v>
      </c>
      <c r="I13" s="51"/>
      <c r="J13" s="51"/>
      <c r="K13" s="51"/>
      <c r="L13" s="51"/>
      <c r="M13" s="51"/>
      <c r="N13" s="52"/>
      <c r="O13" s="100">
        <f>SUM(Tabla5[[#This Row],[Gener]:[Desembre]])</f>
        <v>118470.86894935506</v>
      </c>
    </row>
    <row r="14" spans="1:15" x14ac:dyDescent="0.25">
      <c r="A14" s="86">
        <v>11</v>
      </c>
      <c r="B14" s="82" t="s">
        <v>9</v>
      </c>
      <c r="C14" s="55">
        <v>85057</v>
      </c>
      <c r="D14" s="51">
        <v>103600</v>
      </c>
      <c r="E14" s="51">
        <v>103239</v>
      </c>
      <c r="F14" s="51">
        <v>93086.244507265787</v>
      </c>
      <c r="G14" s="51">
        <v>57768.030828039489</v>
      </c>
      <c r="H14" s="51">
        <v>93817.401937091912</v>
      </c>
      <c r="I14" s="51">
        <v>110128.17391304349</v>
      </c>
      <c r="J14" s="51">
        <v>80151.818181818177</v>
      </c>
      <c r="K14" s="51">
        <v>127518.1835</v>
      </c>
      <c r="L14" s="51">
        <v>75508.55905425454</v>
      </c>
      <c r="M14" s="51">
        <v>77762.510702784872</v>
      </c>
      <c r="N14" s="51">
        <v>95323.226381461689</v>
      </c>
      <c r="O14" s="100">
        <f>SUM(Tabla5[[#This Row],[Gener]:[Desembre]])</f>
        <v>1102960.14900576</v>
      </c>
    </row>
    <row r="15" spans="1:15" x14ac:dyDescent="0.25">
      <c r="A15" s="86">
        <v>12</v>
      </c>
      <c r="B15" s="82" t="s">
        <v>10</v>
      </c>
      <c r="C15" s="55">
        <v>3599.44</v>
      </c>
      <c r="D15" s="51">
        <v>3917.06</v>
      </c>
      <c r="E15" s="51">
        <v>6804</v>
      </c>
      <c r="F15" s="51">
        <v>3506.086956521739</v>
      </c>
      <c r="G15" s="51">
        <v>5515.2314814814818</v>
      </c>
      <c r="H15" s="51">
        <v>6140</v>
      </c>
      <c r="I15" s="51">
        <v>6215</v>
      </c>
      <c r="J15" s="51">
        <v>3843.6363636363635</v>
      </c>
      <c r="K15" s="51">
        <v>10305.53846</v>
      </c>
      <c r="L15" s="51">
        <v>7599.5105672969967</v>
      </c>
      <c r="M15" s="51">
        <v>3739.2857142857142</v>
      </c>
      <c r="N15" s="51">
        <v>4626.2857142857138</v>
      </c>
      <c r="O15" s="100">
        <f>SUM(Tabla5[[#This Row],[Gener]:[Desembre]])</f>
        <v>65811.075257508011</v>
      </c>
    </row>
    <row r="16" spans="1:15" x14ac:dyDescent="0.25">
      <c r="A16" s="86">
        <v>13</v>
      </c>
      <c r="B16" s="83" t="s">
        <v>42</v>
      </c>
      <c r="C16" s="55">
        <v>14383.15</v>
      </c>
      <c r="D16" s="51">
        <v>11731.21</v>
      </c>
      <c r="E16" s="51">
        <v>6566</v>
      </c>
      <c r="F16" s="51">
        <v>11626.187363834422</v>
      </c>
      <c r="G16" s="51">
        <v>13460.784313725489</v>
      </c>
      <c r="H16" s="51">
        <v>9021.25</v>
      </c>
      <c r="I16" s="51">
        <v>13578.154761904761</v>
      </c>
      <c r="J16" s="51">
        <v>4624.1823899371066</v>
      </c>
      <c r="K16" s="51">
        <v>13720</v>
      </c>
      <c r="L16" s="51">
        <v>15517.974683544304</v>
      </c>
      <c r="M16" s="51">
        <v>12343.870129870131</v>
      </c>
      <c r="N16" s="51">
        <v>14266.08695652174</v>
      </c>
      <c r="O16" s="100">
        <f>SUM(Tabla5[[#This Row],[Gener]:[Desembre]])</f>
        <v>140838.85059933795</v>
      </c>
    </row>
    <row r="17" spans="1:15" x14ac:dyDescent="0.25">
      <c r="A17" s="86">
        <v>14</v>
      </c>
      <c r="B17" s="82" t="s">
        <v>11</v>
      </c>
      <c r="C17" s="55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2"/>
      <c r="O17" s="100">
        <f>SUM(Tabla5[[#This Row],[Gener]:[Desembre]])</f>
        <v>0</v>
      </c>
    </row>
    <row r="18" spans="1:15" x14ac:dyDescent="0.25">
      <c r="A18" s="86">
        <v>15</v>
      </c>
      <c r="B18" s="82" t="s">
        <v>12</v>
      </c>
      <c r="C18" s="55">
        <v>22010.73</v>
      </c>
      <c r="D18" s="51">
        <v>20043.330000000002</v>
      </c>
      <c r="E18" s="51">
        <v>13096</v>
      </c>
      <c r="F18" s="51">
        <v>21050.064255509333</v>
      </c>
      <c r="G18" s="51">
        <v>8802.6293706293691</v>
      </c>
      <c r="H18" s="51">
        <v>13968.329952670723</v>
      </c>
      <c r="I18" s="51">
        <v>24166.548327873406</v>
      </c>
      <c r="J18" s="51">
        <v>7973.5</v>
      </c>
      <c r="K18" s="51">
        <v>22502.37082</v>
      </c>
      <c r="L18" s="51">
        <v>10293.488372093023</v>
      </c>
      <c r="M18" s="51">
        <v>12581.507187780771</v>
      </c>
      <c r="N18" s="51">
        <v>13794.55855855856</v>
      </c>
      <c r="O18" s="100">
        <f>SUM(Tabla5[[#This Row],[Gener]:[Desembre]])</f>
        <v>190283.05684511521</v>
      </c>
    </row>
    <row r="19" spans="1:15" x14ac:dyDescent="0.25">
      <c r="A19" s="86">
        <v>16</v>
      </c>
      <c r="B19" s="82" t="s">
        <v>13</v>
      </c>
      <c r="C19" s="55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2"/>
      <c r="O19" s="100">
        <f>SUM(Tabla5[[#This Row],[Gener]:[Desembre]])</f>
        <v>0</v>
      </c>
    </row>
    <row r="20" spans="1:15" x14ac:dyDescent="0.25">
      <c r="A20" s="86">
        <v>17</v>
      </c>
      <c r="B20" s="82" t="s">
        <v>14</v>
      </c>
      <c r="C20" s="55">
        <v>11753</v>
      </c>
      <c r="D20" s="51">
        <v>10581.06</v>
      </c>
      <c r="E20" s="51">
        <v>9999</v>
      </c>
      <c r="F20" s="51">
        <v>8146.561264822134</v>
      </c>
      <c r="G20" s="51">
        <v>12884.536743744062</v>
      </c>
      <c r="H20" s="51">
        <v>7507.2069236821389</v>
      </c>
      <c r="I20" s="51">
        <v>6740</v>
      </c>
      <c r="J20" s="51">
        <v>7351</v>
      </c>
      <c r="K20" s="51">
        <v>13272.11664</v>
      </c>
      <c r="L20" s="51">
        <v>6905.9179967044729</v>
      </c>
      <c r="M20" s="51">
        <v>11357.191750767881</v>
      </c>
      <c r="N20" s="51">
        <v>16472.531969309464</v>
      </c>
      <c r="O20" s="100">
        <f>SUM(Tabla5[[#This Row],[Gener]:[Desembre]])</f>
        <v>122970.12328903016</v>
      </c>
    </row>
    <row r="21" spans="1:15" x14ac:dyDescent="0.25">
      <c r="A21" s="86">
        <v>18</v>
      </c>
      <c r="B21" s="82" t="s">
        <v>15</v>
      </c>
      <c r="C21" s="55">
        <v>73030</v>
      </c>
      <c r="D21" s="51">
        <v>65080</v>
      </c>
      <c r="E21" s="51">
        <v>92157.850557444181</v>
      </c>
      <c r="F21" s="51">
        <v>75132.35618349693</v>
      </c>
      <c r="G21" s="51">
        <v>63879.451389759888</v>
      </c>
      <c r="H21" s="51">
        <v>29272.088888888891</v>
      </c>
      <c r="I21" s="51">
        <v>78965</v>
      </c>
      <c r="J21" s="51">
        <v>51078.181818181816</v>
      </c>
      <c r="K21" s="51">
        <v>43860</v>
      </c>
      <c r="L21" s="51">
        <v>86906.722759352328</v>
      </c>
      <c r="M21" s="51">
        <v>79759.07885074841</v>
      </c>
      <c r="N21" s="51">
        <v>50028.112667058624</v>
      </c>
      <c r="O21" s="100">
        <f>SUM(Tabla5[[#This Row],[Gener]:[Desembre]])</f>
        <v>789148.8431149309</v>
      </c>
    </row>
    <row r="22" spans="1:15" x14ac:dyDescent="0.25">
      <c r="A22" s="86">
        <v>19</v>
      </c>
      <c r="B22" s="82" t="s">
        <v>16</v>
      </c>
      <c r="C22" s="55">
        <v>15220</v>
      </c>
      <c r="D22" s="51">
        <v>11203.08</v>
      </c>
      <c r="E22" s="51">
        <v>16720</v>
      </c>
      <c r="F22" s="51">
        <v>11000</v>
      </c>
      <c r="G22" s="51">
        <v>11140</v>
      </c>
      <c r="H22" s="51">
        <v>11220</v>
      </c>
      <c r="I22" s="51">
        <v>11720</v>
      </c>
      <c r="J22" s="51">
        <v>14460</v>
      </c>
      <c r="K22" s="51">
        <v>13285</v>
      </c>
      <c r="L22" s="51">
        <v>11660</v>
      </c>
      <c r="M22" s="51">
        <v>14340</v>
      </c>
      <c r="N22" s="51">
        <v>16198</v>
      </c>
      <c r="O22" s="100">
        <f>SUM(Tabla5[[#This Row],[Gener]:[Desembre]])</f>
        <v>158166.08000000002</v>
      </c>
    </row>
    <row r="23" spans="1:15" x14ac:dyDescent="0.25">
      <c r="A23" s="86">
        <v>20</v>
      </c>
      <c r="B23" s="82" t="s">
        <v>17</v>
      </c>
      <c r="C23" s="55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100">
        <f>SUM(Tabla5[[#This Row],[Gener]:[Desembre]])</f>
        <v>0</v>
      </c>
    </row>
    <row r="24" spans="1:15" x14ac:dyDescent="0.25">
      <c r="A24" s="86">
        <v>21</v>
      </c>
      <c r="B24" s="82" t="s">
        <v>18</v>
      </c>
      <c r="C24" s="55">
        <v>1892.57</v>
      </c>
      <c r="D24" s="51">
        <v>1645.71</v>
      </c>
      <c r="E24" s="51">
        <v>1179</v>
      </c>
      <c r="F24" s="51">
        <v>2019.4594594594594</v>
      </c>
      <c r="G24" s="51">
        <v>1618.8235294117646</v>
      </c>
      <c r="H24" s="51">
        <v>1960</v>
      </c>
      <c r="I24" s="51">
        <v>4409.3846153846152</v>
      </c>
      <c r="J24" s="51">
        <v>1915.0230414746543</v>
      </c>
      <c r="K24" s="51">
        <v>1600</v>
      </c>
      <c r="L24" s="51">
        <v>1645.7142857142858</v>
      </c>
      <c r="M24" s="51"/>
      <c r="N24" s="51">
        <v>3231</v>
      </c>
      <c r="O24" s="100">
        <f>SUM(Tabla5[[#This Row],[Gener]:[Desembre]])</f>
        <v>23116.684931444779</v>
      </c>
    </row>
    <row r="25" spans="1:15" x14ac:dyDescent="0.25">
      <c r="A25" s="86">
        <v>22</v>
      </c>
      <c r="B25" s="82" t="s">
        <v>19</v>
      </c>
      <c r="C25" s="55">
        <v>27226.23</v>
      </c>
      <c r="D25" s="51">
        <v>13041.57</v>
      </c>
      <c r="E25" s="51">
        <v>15627</v>
      </c>
      <c r="F25" s="51">
        <v>20547.413326656293</v>
      </c>
      <c r="G25" s="51">
        <v>25601.37837837838</v>
      </c>
      <c r="H25" s="51">
        <v>15475.225464190982</v>
      </c>
      <c r="I25" s="51">
        <v>33648.965986394556</v>
      </c>
      <c r="J25" s="51">
        <v>28728.686596422442</v>
      </c>
      <c r="K25" s="51">
        <v>19357.155610000002</v>
      </c>
      <c r="L25" s="51">
        <v>22129.063987308302</v>
      </c>
      <c r="M25" s="51">
        <v>20369.296740994854</v>
      </c>
      <c r="N25" s="51">
        <v>17008.666666666668</v>
      </c>
      <c r="O25" s="100">
        <f>SUM(Tabla5[[#This Row],[Gener]:[Desembre]])</f>
        <v>258760.65275701249</v>
      </c>
    </row>
    <row r="26" spans="1:15" x14ac:dyDescent="0.25">
      <c r="A26" s="86">
        <v>23</v>
      </c>
      <c r="B26" s="83" t="s">
        <v>43</v>
      </c>
      <c r="C26" s="55">
        <v>24865.15</v>
      </c>
      <c r="D26" s="51">
        <v>24728.55</v>
      </c>
      <c r="E26" s="51">
        <v>6893</v>
      </c>
      <c r="F26" s="51">
        <v>10498.367201426025</v>
      </c>
      <c r="G26" s="51">
        <v>19073.128904755835</v>
      </c>
      <c r="H26" s="51">
        <v>6427.7611940298502</v>
      </c>
      <c r="I26" s="51">
        <v>31705.22675026123</v>
      </c>
      <c r="J26" s="51">
        <v>7485.625</v>
      </c>
      <c r="K26" s="51">
        <v>24129.486110000002</v>
      </c>
      <c r="L26" s="51">
        <v>11498.683600578221</v>
      </c>
      <c r="M26" s="51">
        <v>15374.047200346611</v>
      </c>
      <c r="N26" s="51">
        <v>5977.9707792207791</v>
      </c>
      <c r="O26" s="100">
        <f>SUM(Tabla5[[#This Row],[Gener]:[Desembre]])</f>
        <v>188656.99674061855</v>
      </c>
    </row>
    <row r="27" spans="1:15" x14ac:dyDescent="0.25">
      <c r="A27" s="86">
        <v>24</v>
      </c>
      <c r="B27" s="83" t="s">
        <v>44</v>
      </c>
      <c r="C27" s="55">
        <v>4490</v>
      </c>
      <c r="D27" s="51">
        <v>17073.099999999999</v>
      </c>
      <c r="E27" s="51">
        <v>11169</v>
      </c>
      <c r="F27" s="51">
        <v>13698.748717948718</v>
      </c>
      <c r="G27" s="51">
        <v>8616.1010770367047</v>
      </c>
      <c r="H27" s="51">
        <v>11309.523809523809</v>
      </c>
      <c r="I27" s="51">
        <v>20914.8</v>
      </c>
      <c r="J27" s="51">
        <v>15359.036511156186</v>
      </c>
      <c r="K27" s="51">
        <v>16051.314479999999</v>
      </c>
      <c r="L27" s="51">
        <v>13697.350291467939</v>
      </c>
      <c r="M27" s="51">
        <v>9505.9635276324261</v>
      </c>
      <c r="N27" s="51">
        <v>6828.501228501229</v>
      </c>
      <c r="O27" s="100">
        <f>SUM(Tabla5[[#This Row],[Gener]:[Desembre]])</f>
        <v>148713.43964326699</v>
      </c>
    </row>
    <row r="28" spans="1:15" x14ac:dyDescent="0.25">
      <c r="A28" s="86">
        <v>25</v>
      </c>
      <c r="B28" s="82" t="s">
        <v>20</v>
      </c>
      <c r="C28" s="55">
        <v>40136.58</v>
      </c>
      <c r="D28" s="51">
        <v>28021.7</v>
      </c>
      <c r="E28" s="51">
        <v>21715</v>
      </c>
      <c r="F28" s="51">
        <v>34886.640502354785</v>
      </c>
      <c r="G28" s="51">
        <v>27275.373022039683</v>
      </c>
      <c r="H28" s="51">
        <v>26038.590848806365</v>
      </c>
      <c r="I28" s="51">
        <v>24223.706896551725</v>
      </c>
      <c r="J28" s="51">
        <v>43342.5</v>
      </c>
      <c r="K28" s="51">
        <v>33488.162450000003</v>
      </c>
      <c r="L28" s="51">
        <v>25588.874889927523</v>
      </c>
      <c r="M28" s="51">
        <v>48250.579124579126</v>
      </c>
      <c r="N28" s="51">
        <v>35046.636363636368</v>
      </c>
      <c r="O28" s="100">
        <f>SUM(Tabla5[[#This Row],[Gener]:[Desembre]])</f>
        <v>388014.34409789555</v>
      </c>
    </row>
    <row r="29" spans="1:15" x14ac:dyDescent="0.25">
      <c r="A29" s="86">
        <v>26</v>
      </c>
      <c r="B29" s="83" t="s">
        <v>45</v>
      </c>
      <c r="C29" s="55">
        <v>9660</v>
      </c>
      <c r="D29" s="51">
        <v>5920</v>
      </c>
      <c r="E29" s="51">
        <v>5940</v>
      </c>
      <c r="F29" s="51">
        <v>6900</v>
      </c>
      <c r="G29" s="51">
        <v>6440</v>
      </c>
      <c r="H29" s="51">
        <v>6160</v>
      </c>
      <c r="I29" s="51">
        <v>10160</v>
      </c>
      <c r="J29" s="51">
        <v>7020</v>
      </c>
      <c r="K29" s="51">
        <v>4930</v>
      </c>
      <c r="L29" s="51">
        <v>6520</v>
      </c>
      <c r="M29" s="51">
        <v>6220</v>
      </c>
      <c r="N29" s="51">
        <v>8780</v>
      </c>
      <c r="O29" s="100">
        <f>SUM(Tabla5[[#This Row],[Gener]:[Desembre]])</f>
        <v>84650</v>
      </c>
    </row>
    <row r="30" spans="1:15" x14ac:dyDescent="0.25">
      <c r="A30" s="86">
        <v>27</v>
      </c>
      <c r="B30" s="83" t="s">
        <v>46</v>
      </c>
      <c r="C30" s="55"/>
      <c r="D30" s="51"/>
      <c r="E30" s="51"/>
      <c r="F30" s="51"/>
      <c r="G30" s="51"/>
      <c r="H30" s="51"/>
      <c r="I30" s="51"/>
      <c r="J30" s="51"/>
      <c r="K30" s="51"/>
      <c r="L30" s="148"/>
      <c r="M30" s="51"/>
      <c r="N30" s="51"/>
      <c r="O30" s="100">
        <f>SUM(Tabla5[[#This Row],[Gener]:[Desembre]])</f>
        <v>0</v>
      </c>
    </row>
    <row r="31" spans="1:15" x14ac:dyDescent="0.25">
      <c r="A31" s="86">
        <v>28</v>
      </c>
      <c r="B31" s="83" t="s">
        <v>47</v>
      </c>
      <c r="C31" s="55">
        <v>21765.040000000001</v>
      </c>
      <c r="D31" s="51">
        <v>10980.97</v>
      </c>
      <c r="E31" s="51">
        <v>14648</v>
      </c>
      <c r="F31" s="51">
        <v>20175.515151515152</v>
      </c>
      <c r="G31" s="51">
        <v>12855.551158763508</v>
      </c>
      <c r="H31" s="51">
        <v>13880</v>
      </c>
      <c r="I31" s="51">
        <v>25774.460784313727</v>
      </c>
      <c r="J31" s="51">
        <v>8299.5833333333321</v>
      </c>
      <c r="K31" s="51">
        <v>16856.017530000001</v>
      </c>
      <c r="L31" s="51">
        <v>9345</v>
      </c>
      <c r="M31" s="51">
        <v>14497.571428571429</v>
      </c>
      <c r="N31" s="51">
        <v>12497.142857142857</v>
      </c>
      <c r="O31" s="100">
        <f>SUM(Tabla5[[#This Row],[Gener]:[Desembre]])</f>
        <v>181574.85224363999</v>
      </c>
    </row>
    <row r="32" spans="1:15" x14ac:dyDescent="0.25">
      <c r="A32" s="86">
        <v>29</v>
      </c>
      <c r="B32" s="83" t="s">
        <v>48</v>
      </c>
      <c r="C32" s="55"/>
      <c r="D32" s="140">
        <v>411.43</v>
      </c>
      <c r="E32" s="51">
        <v>560</v>
      </c>
      <c r="F32" s="51">
        <v>504.86486486486484</v>
      </c>
      <c r="G32" s="51"/>
      <c r="H32" s="51"/>
      <c r="I32" s="51">
        <v>370.76923076923077</v>
      </c>
      <c r="J32" s="51">
        <v>808.57142857142856</v>
      </c>
      <c r="K32" s="51">
        <v>400</v>
      </c>
      <c r="L32" s="51">
        <v>411.42857142857144</v>
      </c>
      <c r="M32" s="51"/>
      <c r="N32" s="51">
        <v>948.23529411764707</v>
      </c>
      <c r="O32" s="100">
        <f>SUM(Tabla5[[#This Row],[Gener]:[Desembre]])</f>
        <v>4415.2993897517426</v>
      </c>
    </row>
    <row r="33" spans="1:18" x14ac:dyDescent="0.25">
      <c r="A33" s="86">
        <v>30</v>
      </c>
      <c r="B33" s="83" t="s">
        <v>50</v>
      </c>
      <c r="C33" s="55">
        <v>17160</v>
      </c>
      <c r="D33" s="51">
        <v>15020</v>
      </c>
      <c r="E33" s="51">
        <v>16800</v>
      </c>
      <c r="F33" s="51">
        <v>15440</v>
      </c>
      <c r="G33" s="51">
        <v>15520</v>
      </c>
      <c r="H33" s="51">
        <v>21400</v>
      </c>
      <c r="I33" s="51">
        <v>17460</v>
      </c>
      <c r="J33" s="51">
        <v>17260</v>
      </c>
      <c r="K33" s="51">
        <v>18820</v>
      </c>
      <c r="L33" s="51">
        <v>13980</v>
      </c>
      <c r="M33" s="51">
        <v>14260</v>
      </c>
      <c r="N33" s="51">
        <v>19420</v>
      </c>
      <c r="O33" s="100">
        <f>SUM(Tabla5[[#This Row],[Gener]:[Desembre]])</f>
        <v>202540</v>
      </c>
    </row>
    <row r="34" spans="1:18" x14ac:dyDescent="0.25">
      <c r="A34" s="86">
        <v>31</v>
      </c>
      <c r="B34" s="83" t="s">
        <v>51</v>
      </c>
      <c r="C34" s="55">
        <v>2813.05</v>
      </c>
      <c r="D34" s="51">
        <v>3947.44</v>
      </c>
      <c r="E34" s="51">
        <v>1739</v>
      </c>
      <c r="F34" s="51">
        <v>773.18181818181813</v>
      </c>
      <c r="G34" s="51">
        <v>2963.476810143477</v>
      </c>
      <c r="H34" s="51">
        <v>2148.3870967741937</v>
      </c>
      <c r="I34" s="51">
        <v>3597.0833333333335</v>
      </c>
      <c r="J34" s="51">
        <v>2981.666666666667</v>
      </c>
      <c r="K34" s="51">
        <v>3988.461538</v>
      </c>
      <c r="L34" s="51"/>
      <c r="M34" s="51">
        <v>2221.2900394910048</v>
      </c>
      <c r="N34" s="51">
        <v>1578.5667092924125</v>
      </c>
      <c r="O34" s="100">
        <f>SUM(Tabla5[[#This Row],[Gener]:[Desembre]])</f>
        <v>28751.604011882904</v>
      </c>
    </row>
    <row r="35" spans="1:18" x14ac:dyDescent="0.25">
      <c r="A35" s="86">
        <v>32</v>
      </c>
      <c r="B35" s="83" t="s">
        <v>52</v>
      </c>
      <c r="C35" s="55">
        <v>17692.89</v>
      </c>
      <c r="D35" s="51">
        <v>28989.279999999999</v>
      </c>
      <c r="E35" s="51">
        <v>16671</v>
      </c>
      <c r="F35" s="51">
        <v>17730.492307692308</v>
      </c>
      <c r="G35" s="51">
        <v>28108.778873992458</v>
      </c>
      <c r="H35" s="51">
        <v>26470</v>
      </c>
      <c r="I35" s="51">
        <v>14518.857142857143</v>
      </c>
      <c r="J35" s="51">
        <v>6342.8571428571422</v>
      </c>
      <c r="K35" s="51">
        <v>34027.78946</v>
      </c>
      <c r="L35" s="51">
        <v>26908.654394607209</v>
      </c>
      <c r="M35" s="51">
        <v>17911.247609091522</v>
      </c>
      <c r="N35" s="51">
        <v>8547.6364816617988</v>
      </c>
      <c r="O35" s="100">
        <f>SUM(Tabla5[[#This Row],[Gener]:[Desembre]])</f>
        <v>243919.48341275955</v>
      </c>
    </row>
    <row r="36" spans="1:18" x14ac:dyDescent="0.25">
      <c r="A36" s="86">
        <v>33</v>
      </c>
      <c r="B36" s="82" t="s">
        <v>21</v>
      </c>
      <c r="C36" s="55">
        <v>1834.29</v>
      </c>
      <c r="D36" s="51">
        <v>664.76</v>
      </c>
      <c r="E36" s="51"/>
      <c r="F36" s="51">
        <v>1128</v>
      </c>
      <c r="G36" s="51">
        <v>862.64150943396226</v>
      </c>
      <c r="H36" s="51"/>
      <c r="I36" s="51">
        <v>1444.8000000000002</v>
      </c>
      <c r="J36" s="51"/>
      <c r="K36" s="51">
        <v>2847.6923080000001</v>
      </c>
      <c r="L36" s="51"/>
      <c r="M36" s="51">
        <v>1036</v>
      </c>
      <c r="N36" s="51"/>
      <c r="O36" s="100">
        <f>SUM(Tabla5[[#This Row],[Gener]:[Desembre]])</f>
        <v>9818.1838174339628</v>
      </c>
    </row>
    <row r="37" spans="1:18" x14ac:dyDescent="0.25">
      <c r="A37" s="86">
        <v>34</v>
      </c>
      <c r="B37" s="82" t="s">
        <v>22</v>
      </c>
      <c r="C37" s="55">
        <v>5802.32</v>
      </c>
      <c r="D37" s="51">
        <v>4839.78</v>
      </c>
      <c r="E37" s="51">
        <v>4751</v>
      </c>
      <c r="F37" s="51">
        <v>8262.608695652174</v>
      </c>
      <c r="G37" s="51">
        <v>6202.700617283951</v>
      </c>
      <c r="H37" s="51">
        <v>5754.21052631579</v>
      </c>
      <c r="I37" s="51">
        <v>9597.7999999999993</v>
      </c>
      <c r="J37" s="51">
        <v>4135.090909090909</v>
      </c>
      <c r="K37" s="51">
        <v>10579.803089999999</v>
      </c>
      <c r="L37" s="51">
        <v>9199.5995550611788</v>
      </c>
      <c r="M37" s="51">
        <v>5383.333333333333</v>
      </c>
      <c r="N37" s="51">
        <v>7597.7142857142862</v>
      </c>
      <c r="O37" s="100">
        <f>SUM(Tabla5[[#This Row],[Gener]:[Desembre]])</f>
        <v>82105.961012451633</v>
      </c>
    </row>
    <row r="38" spans="1:18" x14ac:dyDescent="0.25">
      <c r="A38" s="86">
        <v>35</v>
      </c>
      <c r="B38" s="82" t="s">
        <v>23</v>
      </c>
      <c r="C38" s="55">
        <v>9492.5</v>
      </c>
      <c r="D38" s="51">
        <v>5098.58</v>
      </c>
      <c r="E38" s="51">
        <v>6230</v>
      </c>
      <c r="F38" s="51">
        <v>13053.809523809523</v>
      </c>
      <c r="G38" s="51">
        <v>7947.1798900235663</v>
      </c>
      <c r="H38" s="51">
        <v>8911.818181818182</v>
      </c>
      <c r="I38" s="51">
        <v>8338.9241379310351</v>
      </c>
      <c r="J38" s="51">
        <v>9823.5714285714294</v>
      </c>
      <c r="K38" s="51">
        <v>15031</v>
      </c>
      <c r="L38" s="51">
        <v>5375.14306676449</v>
      </c>
      <c r="M38" s="51">
        <v>6759.0697674418607</v>
      </c>
      <c r="N38" s="51">
        <v>7894.261363636364</v>
      </c>
      <c r="O38" s="100">
        <f>SUM(Tabla5[[#This Row],[Gener]:[Desembre]])</f>
        <v>103955.85735999646</v>
      </c>
    </row>
    <row r="39" spans="1:18" x14ac:dyDescent="0.25">
      <c r="A39" s="86">
        <v>36</v>
      </c>
      <c r="B39" s="82" t="s">
        <v>24</v>
      </c>
      <c r="C39" s="55">
        <v>6700</v>
      </c>
      <c r="D39" s="51">
        <v>1707.72</v>
      </c>
      <c r="E39" s="51">
        <v>2916</v>
      </c>
      <c r="F39" s="51">
        <v>1502.608695652174</v>
      </c>
      <c r="G39" s="51">
        <v>2771.6239316239316</v>
      </c>
      <c r="H39" s="51">
        <v>1785.7894736842106</v>
      </c>
      <c r="I39" s="51">
        <v>2008.2758620689656</v>
      </c>
      <c r="J39" s="51">
        <v>1647.2727272727273</v>
      </c>
      <c r="K39" s="51">
        <v>3132.3417720000002</v>
      </c>
      <c r="L39" s="51">
        <v>7393.7931034482754</v>
      </c>
      <c r="M39" s="51">
        <v>1810.7142857142858</v>
      </c>
      <c r="N39" s="51">
        <v>2102.8571428571427</v>
      </c>
      <c r="O39" s="100">
        <f>SUM(Tabla5[[#This Row],[Gener]:[Desembre]])</f>
        <v>35478.996994321715</v>
      </c>
    </row>
    <row r="40" spans="1:18" x14ac:dyDescent="0.25">
      <c r="A40" s="86">
        <v>37</v>
      </c>
      <c r="B40" s="82" t="s">
        <v>25</v>
      </c>
      <c r="C40" s="55">
        <v>10857.49</v>
      </c>
      <c r="D40" s="51">
        <v>12603.9</v>
      </c>
      <c r="E40" s="51">
        <v>9698</v>
      </c>
      <c r="F40" s="51">
        <v>9167.3932874354559</v>
      </c>
      <c r="G40" s="51">
        <v>25708.88838293578</v>
      </c>
      <c r="H40" s="51">
        <v>6816.7899291896147</v>
      </c>
      <c r="I40" s="51">
        <v>12160</v>
      </c>
      <c r="J40" s="51">
        <v>9986.3121783876486</v>
      </c>
      <c r="K40" s="51">
        <v>11463.46154</v>
      </c>
      <c r="L40" s="51">
        <v>8410.6382978723414</v>
      </c>
      <c r="M40" s="51">
        <v>8975.7944907610545</v>
      </c>
      <c r="N40" s="51">
        <v>14829.66304347826</v>
      </c>
      <c r="O40" s="100">
        <f>SUM(Tabla5[[#This Row],[Gener]:[Desembre]])</f>
        <v>140678.33115006014</v>
      </c>
    </row>
    <row r="41" spans="1:18" x14ac:dyDescent="0.25">
      <c r="A41" s="86">
        <v>38</v>
      </c>
      <c r="B41" s="82" t="s">
        <v>5</v>
      </c>
      <c r="C41" s="55">
        <v>1981.71</v>
      </c>
      <c r="D41" s="51">
        <v>3009.29</v>
      </c>
      <c r="E41" s="51">
        <v>3077</v>
      </c>
      <c r="F41" s="51">
        <v>2092.1739130434785</v>
      </c>
      <c r="G41" s="51">
        <v>3655.2083333333335</v>
      </c>
      <c r="H41" s="51">
        <v>3103.2258064516132</v>
      </c>
      <c r="I41" s="51">
        <v>3304.6153846153843</v>
      </c>
      <c r="J41" s="51">
        <v>1917.7358490566037</v>
      </c>
      <c r="K41" s="51">
        <v>6848.5906690000002</v>
      </c>
      <c r="L41" s="51">
        <v>3544.2222222222222</v>
      </c>
      <c r="M41" s="51">
        <v>3547.5714285714284</v>
      </c>
      <c r="N41" s="51">
        <v>3424.6153846153843</v>
      </c>
      <c r="O41" s="100">
        <f>SUM(Tabla5[[#This Row],[Gener]:[Desembre]])</f>
        <v>39505.95899090945</v>
      </c>
    </row>
    <row r="42" spans="1:18" x14ac:dyDescent="0.25">
      <c r="A42" s="86">
        <v>39</v>
      </c>
      <c r="B42" s="82" t="s">
        <v>6</v>
      </c>
      <c r="C42" s="55">
        <v>3479.79</v>
      </c>
      <c r="D42" s="51">
        <v>4246.47</v>
      </c>
      <c r="E42" s="51">
        <v>3313</v>
      </c>
      <c r="F42" s="51">
        <v>2440.8695652173915</v>
      </c>
      <c r="G42" s="51">
        <v>4411.4583333333339</v>
      </c>
      <c r="H42" s="51">
        <v>3392.3809523809523</v>
      </c>
      <c r="I42" s="51">
        <v>4965.8461538461534</v>
      </c>
      <c r="J42" s="51">
        <v>8087.2727272727279</v>
      </c>
      <c r="K42" s="51">
        <v>6775.4545449999996</v>
      </c>
      <c r="L42" s="51">
        <v>4033.8745519713261</v>
      </c>
      <c r="M42" s="51">
        <v>5008.2857142857138</v>
      </c>
      <c r="N42" s="51">
        <v>3629.6923076923076</v>
      </c>
      <c r="O42" s="100">
        <f>SUM(Tabla5[[#This Row],[Gener]:[Desembre]])</f>
        <v>53784.394850999895</v>
      </c>
    </row>
    <row r="43" spans="1:18" x14ac:dyDescent="0.25">
      <c r="A43" s="86">
        <v>40</v>
      </c>
      <c r="B43" s="82" t="s">
        <v>8</v>
      </c>
      <c r="C43" s="55">
        <v>825.71</v>
      </c>
      <c r="D43" s="51">
        <v>1022.55</v>
      </c>
      <c r="E43" s="51">
        <v>947</v>
      </c>
      <c r="F43" s="51">
        <v>871.73913043478262</v>
      </c>
      <c r="G43" s="51">
        <v>847.91666666666674</v>
      </c>
      <c r="H43" s="51">
        <v>1304.7619047619048</v>
      </c>
      <c r="I43" s="51">
        <v>826.15384615384608</v>
      </c>
      <c r="J43" s="51">
        <v>1472.7272727272727</v>
      </c>
      <c r="K43" s="51">
        <v>2221.1255409999999</v>
      </c>
      <c r="L43" s="51">
        <v>1187.2222222222222</v>
      </c>
      <c r="M43" s="51">
        <v>1460.7142857142858</v>
      </c>
      <c r="N43" s="51">
        <v>1141.5384615384614</v>
      </c>
      <c r="O43" s="100">
        <f>SUM(Tabla5[[#This Row],[Gener]:[Desembre]])</f>
        <v>14129.159331219442</v>
      </c>
    </row>
    <row r="44" spans="1:18" ht="15.75" thickBot="1" x14ac:dyDescent="0.3">
      <c r="A44" s="125">
        <v>41</v>
      </c>
      <c r="B44" s="126" t="s">
        <v>49</v>
      </c>
      <c r="C44" s="127"/>
      <c r="D44" s="128"/>
      <c r="E44" s="128"/>
      <c r="F44" s="128"/>
      <c r="G44" s="128"/>
      <c r="H44" s="128"/>
      <c r="I44" s="128"/>
      <c r="J44" s="128"/>
      <c r="K44" s="128">
        <v>0</v>
      </c>
      <c r="L44" s="51">
        <v>0</v>
      </c>
      <c r="M44" s="128"/>
      <c r="N44" s="131"/>
      <c r="O44" s="101">
        <f>SUM(Tabla5[[#This Row],[Gener]:[Desembre]])</f>
        <v>0</v>
      </c>
      <c r="R44" s="136"/>
    </row>
    <row r="45" spans="1:18" s="4" customFormat="1" ht="15.75" thickBot="1" x14ac:dyDescent="0.3">
      <c r="A45" s="142"/>
      <c r="B45" s="143" t="s">
        <v>61</v>
      </c>
      <c r="C45" s="129">
        <f t="shared" ref="C45:N45" si="0">SUBTOTAL(109,C5:C44)</f>
        <v>597880.58000000007</v>
      </c>
      <c r="D45" s="130">
        <f t="shared" si="0"/>
        <v>550327.78</v>
      </c>
      <c r="E45" s="130">
        <f t="shared" si="0"/>
        <v>535305.97646247153</v>
      </c>
      <c r="F45" s="130">
        <f t="shared" si="0"/>
        <v>543358.2420543601</v>
      </c>
      <c r="G45" s="130">
        <f t="shared" si="0"/>
        <v>485655.20820712444</v>
      </c>
      <c r="H45" s="130">
        <f t="shared" si="0"/>
        <v>441517.64051646437</v>
      </c>
      <c r="I45" s="130">
        <f t="shared" si="0"/>
        <v>671025.04358692328</v>
      </c>
      <c r="J45" s="130">
        <f t="shared" si="0"/>
        <v>480146.19561354653</v>
      </c>
      <c r="K45" s="130">
        <f t="shared" si="0"/>
        <v>600221.14553400013</v>
      </c>
      <c r="L45" s="130">
        <f t="shared" si="0"/>
        <v>502126.96824497601</v>
      </c>
      <c r="M45" s="130">
        <f t="shared" si="0"/>
        <v>509309.18559286528</v>
      </c>
      <c r="N45" s="132">
        <f t="shared" si="0"/>
        <v>515359.68922459369</v>
      </c>
      <c r="O45" s="134">
        <f>SUBTOTAL(109,O5:O44)</f>
        <v>6432233.6550373249</v>
      </c>
    </row>
    <row r="46" spans="1:18" ht="15.75" thickBot="1" x14ac:dyDescent="0.3">
      <c r="A46" s="80"/>
      <c r="B46" s="28" t="s">
        <v>60</v>
      </c>
      <c r="C46" s="29">
        <v>624320.56999999995</v>
      </c>
      <c r="D46" s="30">
        <v>457183.09</v>
      </c>
      <c r="E46" s="30">
        <v>545729.31000000006</v>
      </c>
      <c r="F46" s="30">
        <v>621077.87000000011</v>
      </c>
      <c r="G46" s="30">
        <v>451311.60000000015</v>
      </c>
      <c r="H46" s="30">
        <v>537072.03999999992</v>
      </c>
      <c r="I46" s="30">
        <v>597192.22999999986</v>
      </c>
      <c r="J46" s="30">
        <v>562194.68999999971</v>
      </c>
      <c r="K46" s="30">
        <v>586630</v>
      </c>
      <c r="L46" s="30">
        <v>509111.1700000001</v>
      </c>
      <c r="M46" s="30">
        <v>550437.83000000007</v>
      </c>
      <c r="N46" s="133">
        <v>555604</v>
      </c>
      <c r="O46" s="135">
        <f>SUM(Tabla5[[#This Row],[Gener]:[Desembre]])</f>
        <v>6597864.3999999994</v>
      </c>
    </row>
    <row r="47" spans="1:18" ht="15.75" thickBot="1" x14ac:dyDescent="0.3">
      <c r="A47" s="80"/>
      <c r="B47" s="62" t="s">
        <v>57</v>
      </c>
      <c r="C47" s="63">
        <f t="shared" ref="C47:O47" si="1">(C45/C46)-1</f>
        <v>-4.2350022200934201E-2</v>
      </c>
      <c r="D47" s="63">
        <f t="shared" si="1"/>
        <v>0.2037360786900495</v>
      </c>
      <c r="E47" s="63">
        <f t="shared" si="1"/>
        <v>-1.9099823569176722E-2</v>
      </c>
      <c r="F47" s="63">
        <f t="shared" si="1"/>
        <v>-0.12513668848906179</v>
      </c>
      <c r="G47" s="63">
        <f t="shared" si="1"/>
        <v>7.6097330995091417E-2</v>
      </c>
      <c r="H47" s="63">
        <f t="shared" si="1"/>
        <v>-0.1779172855163631</v>
      </c>
      <c r="I47" s="63">
        <f t="shared" si="1"/>
        <v>0.12363324550777133</v>
      </c>
      <c r="J47" s="63">
        <f t="shared" si="1"/>
        <v>-0.14594320409972783</v>
      </c>
      <c r="K47" s="63">
        <f t="shared" si="1"/>
        <v>2.3168173352880128E-2</v>
      </c>
      <c r="L47" s="63">
        <f t="shared" si="1"/>
        <v>-1.3718421764393973E-2</v>
      </c>
      <c r="M47" s="63">
        <f t="shared" si="1"/>
        <v>-7.4719872373479101E-2</v>
      </c>
      <c r="N47" s="63">
        <f t="shared" si="1"/>
        <v>-7.2433443199484415E-2</v>
      </c>
      <c r="O47" s="141">
        <f t="shared" si="1"/>
        <v>-2.5103690364214559E-2</v>
      </c>
    </row>
    <row r="48" spans="1:18" x14ac:dyDescent="0.25">
      <c r="B48" s="18" t="s">
        <v>67</v>
      </c>
    </row>
  </sheetData>
  <sheetProtection password="C412" sheet="1" objects="1" scenarios="1"/>
  <pageMargins left="0.59055118110236227" right="0.19685039370078741" top="0.59055118110236227" bottom="0.31496062992125984" header="0.15748031496062992" footer="0.15748031496062992"/>
  <pageSetup paperSize="8" fitToHeight="0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showZeros="0" topLeftCell="B1" zoomScale="90" zoomScaleNormal="90" workbookViewId="0">
      <selection activeCell="J19" sqref="J19"/>
    </sheetView>
  </sheetViews>
  <sheetFormatPr baseColWidth="10" defaultColWidth="11.42578125" defaultRowHeight="15" x14ac:dyDescent="0.25"/>
  <cols>
    <col min="1" max="1" width="5.42578125" style="3" bestFit="1" customWidth="1"/>
    <col min="2" max="2" width="27.85546875" style="20" customWidth="1"/>
    <col min="3" max="5" width="11.42578125" style="2"/>
    <col min="6" max="6" width="11.7109375" style="2" customWidth="1"/>
    <col min="7" max="10" width="11.42578125" style="2"/>
    <col min="11" max="11" width="11.85546875" style="2" customWidth="1"/>
    <col min="12" max="12" width="11.42578125" style="2"/>
    <col min="13" max="13" width="12.5703125" style="2" customWidth="1"/>
    <col min="14" max="14" width="12.28515625" style="2" customWidth="1"/>
    <col min="15" max="15" width="11.42578125" style="73"/>
    <col min="16" max="16384" width="11.42578125" style="3"/>
  </cols>
  <sheetData>
    <row r="1" spans="1:22" ht="15.75" x14ac:dyDescent="0.25">
      <c r="B1" s="1" t="s">
        <v>62</v>
      </c>
    </row>
    <row r="2" spans="1:22" ht="15.75" thickBot="1" x14ac:dyDescent="0.3">
      <c r="C2" s="4" t="s">
        <v>55</v>
      </c>
    </row>
    <row r="3" spans="1:22" ht="15.75" thickBot="1" x14ac:dyDescent="0.3">
      <c r="A3" s="8" t="s">
        <v>58</v>
      </c>
      <c r="B3" s="23" t="s">
        <v>56</v>
      </c>
      <c r="C3" s="5" t="s">
        <v>26</v>
      </c>
      <c r="D3" s="6" t="s">
        <v>27</v>
      </c>
      <c r="E3" s="6" t="s">
        <v>28</v>
      </c>
      <c r="F3" s="6" t="s">
        <v>29</v>
      </c>
      <c r="G3" s="6" t="s">
        <v>30</v>
      </c>
      <c r="H3" s="6" t="s">
        <v>31</v>
      </c>
      <c r="I3" s="6" t="s">
        <v>32</v>
      </c>
      <c r="J3" s="6" t="s">
        <v>33</v>
      </c>
      <c r="K3" s="6" t="s">
        <v>34</v>
      </c>
      <c r="L3" s="6" t="s">
        <v>35</v>
      </c>
      <c r="M3" s="6" t="s">
        <v>36</v>
      </c>
      <c r="N3" s="7" t="s">
        <v>37</v>
      </c>
      <c r="O3" s="27" t="s">
        <v>38</v>
      </c>
    </row>
    <row r="4" spans="1:22" x14ac:dyDescent="0.25">
      <c r="A4" s="102">
        <v>1</v>
      </c>
      <c r="B4" s="26" t="s">
        <v>39</v>
      </c>
      <c r="C4" s="89">
        <v>29140</v>
      </c>
      <c r="D4" s="90">
        <v>24940</v>
      </c>
      <c r="E4" s="90">
        <v>26340</v>
      </c>
      <c r="F4" s="90">
        <v>34580</v>
      </c>
      <c r="G4" s="90">
        <v>41820</v>
      </c>
      <c r="H4" s="90">
        <v>37180</v>
      </c>
      <c r="I4" s="90">
        <v>33080</v>
      </c>
      <c r="J4" s="90">
        <v>34200</v>
      </c>
      <c r="K4" s="90">
        <v>36700</v>
      </c>
      <c r="L4" s="90">
        <v>30460</v>
      </c>
      <c r="M4" s="92">
        <v>25680</v>
      </c>
      <c r="N4" s="92">
        <v>29360</v>
      </c>
      <c r="O4" s="99">
        <f>SUM(Tabla8[[#This Row],[Gener]:[Desembre]])</f>
        <v>383480</v>
      </c>
    </row>
    <row r="5" spans="1:22" x14ac:dyDescent="0.25">
      <c r="A5" s="103">
        <v>2</v>
      </c>
      <c r="B5" s="24" t="s">
        <v>0</v>
      </c>
      <c r="C5" s="91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100">
        <v>0</v>
      </c>
    </row>
    <row r="6" spans="1:22" x14ac:dyDescent="0.25">
      <c r="A6" s="103">
        <v>3</v>
      </c>
      <c r="B6" s="24" t="s">
        <v>1</v>
      </c>
      <c r="C6" s="91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100">
        <v>0</v>
      </c>
    </row>
    <row r="7" spans="1:22" x14ac:dyDescent="0.25">
      <c r="A7" s="103">
        <v>4</v>
      </c>
      <c r="B7" s="24" t="s">
        <v>2</v>
      </c>
      <c r="C7" s="91">
        <v>5317.48</v>
      </c>
      <c r="D7" s="92">
        <v>5512.45</v>
      </c>
      <c r="E7" s="92">
        <v>6206</v>
      </c>
      <c r="F7" s="92">
        <v>7057.7344147475133</v>
      </c>
      <c r="G7" s="92">
        <v>4788.7546166493539</v>
      </c>
      <c r="H7" s="92">
        <v>4012.5877431821705</v>
      </c>
      <c r="I7" s="92">
        <v>4162.699433393931</v>
      </c>
      <c r="J7" s="92">
        <v>5328.89056094427</v>
      </c>
      <c r="K7" s="92">
        <v>3749.2208110000001</v>
      </c>
      <c r="L7" s="92">
        <v>4907.2081635684581</v>
      </c>
      <c r="M7" s="92">
        <v>4849.061004262916</v>
      </c>
      <c r="N7" s="92">
        <v>4593.6789088104879</v>
      </c>
      <c r="O7" s="100">
        <f>SUM(Tabla8[[#This Row],[Gener]:[Desembre]])</f>
        <v>60485.765656559102</v>
      </c>
    </row>
    <row r="8" spans="1:22" x14ac:dyDescent="0.25">
      <c r="A8" s="103">
        <v>5</v>
      </c>
      <c r="B8" s="24" t="s">
        <v>3</v>
      </c>
      <c r="C8" s="91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100">
        <v>0</v>
      </c>
    </row>
    <row r="9" spans="1:22" x14ac:dyDescent="0.25">
      <c r="A9" s="103">
        <v>6</v>
      </c>
      <c r="B9" s="24" t="s">
        <v>4</v>
      </c>
      <c r="C9" s="91">
        <v>67980</v>
      </c>
      <c r="D9" s="92">
        <v>67400</v>
      </c>
      <c r="E9" s="92">
        <v>80240</v>
      </c>
      <c r="F9" s="92">
        <v>82160</v>
      </c>
      <c r="G9" s="92">
        <v>92400</v>
      </c>
      <c r="H9" s="92">
        <v>83720</v>
      </c>
      <c r="I9" s="92">
        <v>116280</v>
      </c>
      <c r="J9" s="92">
        <v>136940</v>
      </c>
      <c r="K9" s="92">
        <v>152940</v>
      </c>
      <c r="L9" s="92">
        <v>147760</v>
      </c>
      <c r="M9" s="92">
        <v>145320</v>
      </c>
      <c r="N9" s="92">
        <v>147160</v>
      </c>
      <c r="O9" s="100">
        <f>SUM(Tabla8[[#This Row],[Gener]:[Desembre]])</f>
        <v>1320300</v>
      </c>
    </row>
    <row r="10" spans="1:22" x14ac:dyDescent="0.25">
      <c r="A10" s="103">
        <v>8</v>
      </c>
      <c r="B10" s="24" t="s">
        <v>7</v>
      </c>
      <c r="C10" s="91">
        <v>5625.1</v>
      </c>
      <c r="D10" s="92">
        <v>6185.33</v>
      </c>
      <c r="E10" s="92">
        <v>8321</v>
      </c>
      <c r="F10" s="92">
        <v>7539.8263900631127</v>
      </c>
      <c r="G10" s="92">
        <v>8929.5524153418883</v>
      </c>
      <c r="H10" s="92">
        <v>7598.1187457193646</v>
      </c>
      <c r="I10" s="92">
        <v>7913.6882826218689</v>
      </c>
      <c r="J10" s="92">
        <v>9921.2306072999691</v>
      </c>
      <c r="K10" s="92">
        <v>7464.0639529999999</v>
      </c>
      <c r="L10" s="92">
        <v>9798.9926046176042</v>
      </c>
      <c r="M10" s="92">
        <v>10187.183185507076</v>
      </c>
      <c r="N10" s="92">
        <v>9300.6243172032646</v>
      </c>
      <c r="O10" s="100">
        <f>SUM(Tabla8[[#This Row],[Gener]:[Desembre]])</f>
        <v>98784.710501374153</v>
      </c>
    </row>
    <row r="11" spans="1:22" x14ac:dyDescent="0.25">
      <c r="A11" s="103">
        <v>9</v>
      </c>
      <c r="B11" s="87" t="s">
        <v>40</v>
      </c>
      <c r="C11" s="91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101">
        <v>0</v>
      </c>
      <c r="V11" s="150"/>
    </row>
    <row r="12" spans="1:22" x14ac:dyDescent="0.25">
      <c r="A12" s="103">
        <v>10</v>
      </c>
      <c r="B12" s="24" t="s">
        <v>41</v>
      </c>
      <c r="C12" s="91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100">
        <v>0</v>
      </c>
    </row>
    <row r="13" spans="1:22" x14ac:dyDescent="0.25">
      <c r="A13" s="103">
        <v>11</v>
      </c>
      <c r="B13" s="24" t="s">
        <v>9</v>
      </c>
      <c r="C13" s="91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100">
        <v>0</v>
      </c>
    </row>
    <row r="14" spans="1:22" x14ac:dyDescent="0.25">
      <c r="A14" s="103">
        <v>12</v>
      </c>
      <c r="B14" s="24" t="s">
        <v>10</v>
      </c>
      <c r="C14" s="91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100">
        <v>0</v>
      </c>
    </row>
    <row r="15" spans="1:22" x14ac:dyDescent="0.25">
      <c r="A15" s="103">
        <v>13</v>
      </c>
      <c r="B15" s="24" t="s">
        <v>42</v>
      </c>
      <c r="C15" s="91">
        <v>28840</v>
      </c>
      <c r="D15" s="92">
        <v>27680</v>
      </c>
      <c r="E15" s="92">
        <v>29060</v>
      </c>
      <c r="F15" s="92">
        <v>27820</v>
      </c>
      <c r="G15" s="92">
        <v>33320</v>
      </c>
      <c r="H15" s="92">
        <v>29920</v>
      </c>
      <c r="I15" s="92">
        <v>40220</v>
      </c>
      <c r="J15" s="92">
        <v>25340</v>
      </c>
      <c r="K15" s="92">
        <v>31080</v>
      </c>
      <c r="L15" s="92">
        <v>28980</v>
      </c>
      <c r="M15" s="92">
        <v>27940</v>
      </c>
      <c r="N15" s="92">
        <v>27720</v>
      </c>
      <c r="O15" s="100">
        <f>SUM(Tabla8[[#This Row],[Gener]:[Desembre]])</f>
        <v>357920</v>
      </c>
    </row>
    <row r="16" spans="1:22" x14ac:dyDescent="0.25">
      <c r="A16" s="103">
        <v>14</v>
      </c>
      <c r="B16" s="24" t="s">
        <v>11</v>
      </c>
      <c r="C16" s="91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100">
        <v>0</v>
      </c>
    </row>
    <row r="17" spans="1:15" x14ac:dyDescent="0.25">
      <c r="A17" s="103">
        <v>15</v>
      </c>
      <c r="B17" s="24" t="s">
        <v>12</v>
      </c>
      <c r="C17" s="91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100">
        <v>0</v>
      </c>
    </row>
    <row r="18" spans="1:15" x14ac:dyDescent="0.25">
      <c r="A18" s="103">
        <v>16</v>
      </c>
      <c r="B18" s="24" t="s">
        <v>13</v>
      </c>
      <c r="C18" s="91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100">
        <v>0</v>
      </c>
    </row>
    <row r="19" spans="1:15" x14ac:dyDescent="0.25">
      <c r="A19" s="103">
        <v>17</v>
      </c>
      <c r="B19" s="24" t="s">
        <v>14</v>
      </c>
      <c r="C19" s="91">
        <v>51620</v>
      </c>
      <c r="D19" s="92">
        <v>46480</v>
      </c>
      <c r="E19" s="92">
        <v>51600</v>
      </c>
      <c r="F19" s="92">
        <v>51780</v>
      </c>
      <c r="G19" s="92">
        <v>58280</v>
      </c>
      <c r="H19" s="92">
        <v>54740</v>
      </c>
      <c r="I19" s="92">
        <v>53880</v>
      </c>
      <c r="J19" s="92">
        <v>45040</v>
      </c>
      <c r="K19" s="92">
        <v>52420</v>
      </c>
      <c r="L19" s="92">
        <v>49940</v>
      </c>
      <c r="M19" s="92">
        <v>48500</v>
      </c>
      <c r="N19" s="92">
        <v>52740</v>
      </c>
      <c r="O19" s="100">
        <f>SUM(Tabla8[[#This Row],[Gener]:[Desembre]])</f>
        <v>617020</v>
      </c>
    </row>
    <row r="20" spans="1:15" x14ac:dyDescent="0.25">
      <c r="A20" s="103">
        <v>18</v>
      </c>
      <c r="B20" s="24" t="s">
        <v>15</v>
      </c>
      <c r="C20" s="91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100">
        <v>0</v>
      </c>
    </row>
    <row r="21" spans="1:15" x14ac:dyDescent="0.25">
      <c r="A21" s="103">
        <v>19</v>
      </c>
      <c r="B21" s="24" t="s">
        <v>16</v>
      </c>
      <c r="C21" s="91">
        <v>31300</v>
      </c>
      <c r="D21" s="92">
        <v>29640</v>
      </c>
      <c r="E21" s="92">
        <v>31860</v>
      </c>
      <c r="F21" s="92">
        <v>33180</v>
      </c>
      <c r="G21" s="92">
        <v>36520</v>
      </c>
      <c r="H21" s="92">
        <v>33520</v>
      </c>
      <c r="I21" s="92">
        <v>31660</v>
      </c>
      <c r="J21" s="92">
        <v>30220</v>
      </c>
      <c r="K21" s="92">
        <v>52620</v>
      </c>
      <c r="L21" s="92">
        <v>78900</v>
      </c>
      <c r="M21" s="92">
        <v>79420</v>
      </c>
      <c r="N21" s="92">
        <v>82140</v>
      </c>
      <c r="O21" s="100">
        <f>SUM(Tabla8[[#This Row],[Gener]:[Desembre]])</f>
        <v>550980</v>
      </c>
    </row>
    <row r="22" spans="1:15" x14ac:dyDescent="0.25">
      <c r="A22" s="103">
        <v>20</v>
      </c>
      <c r="B22" s="24" t="s">
        <v>17</v>
      </c>
      <c r="C22" s="91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100">
        <v>0</v>
      </c>
    </row>
    <row r="23" spans="1:15" x14ac:dyDescent="0.25">
      <c r="A23" s="103">
        <v>21</v>
      </c>
      <c r="B23" s="24" t="s">
        <v>18</v>
      </c>
      <c r="C23" s="91">
        <v>2963.2</v>
      </c>
      <c r="D23" s="92">
        <v>3115.37</v>
      </c>
      <c r="E23" s="92">
        <v>3792</v>
      </c>
      <c r="F23" s="92">
        <v>3794.4868142369914</v>
      </c>
      <c r="G23" s="92">
        <v>4255.8476895319</v>
      </c>
      <c r="H23" s="92">
        <v>3327.5740200631844</v>
      </c>
      <c r="I23" s="92">
        <v>3577.9353157911032</v>
      </c>
      <c r="J23" s="92">
        <v>4494.437881608259</v>
      </c>
      <c r="K23" s="92">
        <v>3342.985913</v>
      </c>
      <c r="L23" s="92">
        <v>4200.8825651472707</v>
      </c>
      <c r="M23" s="92">
        <v>4530.1814539911766</v>
      </c>
      <c r="N23" s="92">
        <v>4311.5301073195806</v>
      </c>
      <c r="O23" s="100">
        <f>SUM(Tabla8[[#This Row],[Gener]:[Desembre]])</f>
        <v>45706.431760689469</v>
      </c>
    </row>
    <row r="24" spans="1:15" x14ac:dyDescent="0.25">
      <c r="A24" s="103">
        <v>22</v>
      </c>
      <c r="B24" s="24" t="s">
        <v>19</v>
      </c>
      <c r="C24" s="91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100">
        <v>0</v>
      </c>
    </row>
    <row r="25" spans="1:15" x14ac:dyDescent="0.25">
      <c r="A25" s="103">
        <v>23</v>
      </c>
      <c r="B25" s="24" t="s">
        <v>43</v>
      </c>
      <c r="C25" s="91">
        <v>19140</v>
      </c>
      <c r="D25" s="92">
        <v>39160</v>
      </c>
      <c r="E25" s="92">
        <v>41620</v>
      </c>
      <c r="F25" s="92">
        <v>50680</v>
      </c>
      <c r="G25" s="92">
        <v>56100</v>
      </c>
      <c r="H25" s="92">
        <v>51080</v>
      </c>
      <c r="I25" s="92">
        <v>46360</v>
      </c>
      <c r="J25" s="92">
        <v>47580</v>
      </c>
      <c r="K25" s="92">
        <v>48140</v>
      </c>
      <c r="L25" s="92">
        <v>41440</v>
      </c>
      <c r="M25" s="92">
        <v>39940</v>
      </c>
      <c r="N25" s="92">
        <v>42180</v>
      </c>
      <c r="O25" s="100">
        <f>SUM(Tabla8[[#This Row],[Gener]:[Desembre]])</f>
        <v>523420</v>
      </c>
    </row>
    <row r="26" spans="1:15" x14ac:dyDescent="0.25">
      <c r="A26" s="103">
        <v>24</v>
      </c>
      <c r="B26" s="24" t="s">
        <v>44</v>
      </c>
      <c r="C26" s="91">
        <v>70160</v>
      </c>
      <c r="D26" s="92">
        <v>63060</v>
      </c>
      <c r="E26" s="92">
        <v>70000</v>
      </c>
      <c r="F26" s="92">
        <v>91560</v>
      </c>
      <c r="G26" s="92">
        <v>108000</v>
      </c>
      <c r="H26" s="92">
        <v>93700</v>
      </c>
      <c r="I26" s="92">
        <v>86700</v>
      </c>
      <c r="J26" s="92">
        <v>101300</v>
      </c>
      <c r="K26" s="92">
        <v>85680</v>
      </c>
      <c r="L26" s="92">
        <v>81040</v>
      </c>
      <c r="M26" s="92">
        <v>89520</v>
      </c>
      <c r="N26" s="92">
        <v>79740</v>
      </c>
      <c r="O26" s="100">
        <f>SUM(Tabla8[[#This Row],[Gener]:[Desembre]])</f>
        <v>1020460</v>
      </c>
    </row>
    <row r="27" spans="1:15" x14ac:dyDescent="0.25">
      <c r="A27" s="103">
        <v>25</v>
      </c>
      <c r="B27" s="24" t="s">
        <v>20</v>
      </c>
      <c r="C27" s="91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100">
        <v>0</v>
      </c>
    </row>
    <row r="28" spans="1:15" x14ac:dyDescent="0.25">
      <c r="A28" s="103">
        <v>26</v>
      </c>
      <c r="B28" s="24" t="s">
        <v>45</v>
      </c>
      <c r="C28" s="91">
        <v>32160</v>
      </c>
      <c r="D28" s="92">
        <v>29200</v>
      </c>
      <c r="E28" s="92">
        <v>32860</v>
      </c>
      <c r="F28" s="92">
        <v>38540</v>
      </c>
      <c r="G28" s="92">
        <v>43360</v>
      </c>
      <c r="H28" s="92">
        <v>38320</v>
      </c>
      <c r="I28" s="92">
        <v>35400</v>
      </c>
      <c r="J28" s="92">
        <v>39440</v>
      </c>
      <c r="K28" s="92">
        <v>36140</v>
      </c>
      <c r="L28" s="92">
        <v>35300</v>
      </c>
      <c r="M28" s="92">
        <v>34320</v>
      </c>
      <c r="N28" s="92">
        <v>34320</v>
      </c>
      <c r="O28" s="100">
        <f>SUM(Tabla8[[#This Row],[Gener]:[Desembre]])</f>
        <v>429360</v>
      </c>
    </row>
    <row r="29" spans="1:15" x14ac:dyDescent="0.25">
      <c r="A29" s="103">
        <v>27</v>
      </c>
      <c r="B29" s="24" t="s">
        <v>46</v>
      </c>
      <c r="C29" s="91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100">
        <f>SUM(Tabla8[[#This Row],[Gener]:[Desembre]])</f>
        <v>0</v>
      </c>
    </row>
    <row r="30" spans="1:15" x14ac:dyDescent="0.25">
      <c r="A30" s="103">
        <v>28</v>
      </c>
      <c r="B30" s="24" t="s">
        <v>47</v>
      </c>
      <c r="C30" s="91">
        <v>18940</v>
      </c>
      <c r="D30" s="92">
        <v>19260</v>
      </c>
      <c r="E30" s="92">
        <v>23480</v>
      </c>
      <c r="F30" s="92">
        <v>22720</v>
      </c>
      <c r="G30" s="92">
        <v>31500</v>
      </c>
      <c r="H30" s="92">
        <v>21420</v>
      </c>
      <c r="I30" s="92">
        <v>19620</v>
      </c>
      <c r="J30" s="92">
        <v>23860</v>
      </c>
      <c r="K30" s="92">
        <v>21880</v>
      </c>
      <c r="L30" s="92">
        <v>18620</v>
      </c>
      <c r="M30" s="92">
        <v>20680</v>
      </c>
      <c r="N30" s="92">
        <v>21960</v>
      </c>
      <c r="O30" s="100">
        <f>SUM(Tabla8[[#This Row],[Gener]:[Desembre]])</f>
        <v>263940</v>
      </c>
    </row>
    <row r="31" spans="1:15" x14ac:dyDescent="0.25">
      <c r="A31" s="103">
        <v>29</v>
      </c>
      <c r="B31" s="24" t="s">
        <v>48</v>
      </c>
      <c r="C31" s="91">
        <v>974.23</v>
      </c>
      <c r="D31" s="92">
        <v>1246.8499999999999</v>
      </c>
      <c r="E31" s="92">
        <v>1140</v>
      </c>
      <c r="F31" s="92">
        <v>1107.952380952381</v>
      </c>
      <c r="G31" s="92">
        <v>885.8452784768574</v>
      </c>
      <c r="H31" s="92">
        <v>1001.7194910352807</v>
      </c>
      <c r="I31" s="92">
        <v>805.67696819309731</v>
      </c>
      <c r="J31" s="92">
        <v>1375.4409501474993</v>
      </c>
      <c r="K31" s="92">
        <v>883.72932330000003</v>
      </c>
      <c r="L31" s="92">
        <v>892.91666666666663</v>
      </c>
      <c r="M31" s="92">
        <v>813.57435623882998</v>
      </c>
      <c r="N31" s="92">
        <v>814.16666666666663</v>
      </c>
      <c r="O31" s="100">
        <f>SUM(Tabla8[[#This Row],[Gener]:[Desembre]])</f>
        <v>11942.102081677278</v>
      </c>
    </row>
    <row r="32" spans="1:15" x14ac:dyDescent="0.25">
      <c r="A32" s="103">
        <v>30</v>
      </c>
      <c r="B32" s="24" t="s">
        <v>50</v>
      </c>
      <c r="C32" s="91">
        <v>59760</v>
      </c>
      <c r="D32" s="92">
        <v>54900</v>
      </c>
      <c r="E32" s="92">
        <v>58580</v>
      </c>
      <c r="F32" s="92">
        <v>60660</v>
      </c>
      <c r="G32" s="92">
        <v>65620</v>
      </c>
      <c r="H32" s="92">
        <v>62900</v>
      </c>
      <c r="I32" s="92">
        <v>61760</v>
      </c>
      <c r="J32" s="92">
        <v>65780</v>
      </c>
      <c r="K32" s="92">
        <v>61760</v>
      </c>
      <c r="L32" s="92">
        <v>57760</v>
      </c>
      <c r="M32" s="92">
        <v>55300</v>
      </c>
      <c r="N32" s="92">
        <v>55560</v>
      </c>
      <c r="O32" s="100">
        <f>SUM(Tabla8[[#This Row],[Gener]:[Desembre]])</f>
        <v>720340</v>
      </c>
    </row>
    <row r="33" spans="1:15" x14ac:dyDescent="0.25">
      <c r="A33" s="103">
        <v>31</v>
      </c>
      <c r="B33" s="24" t="s">
        <v>51</v>
      </c>
      <c r="C33" s="91">
        <v>8680</v>
      </c>
      <c r="D33" s="92">
        <v>7800</v>
      </c>
      <c r="E33" s="92">
        <v>7800</v>
      </c>
      <c r="F33" s="92">
        <v>8020</v>
      </c>
      <c r="G33" s="92">
        <v>9080</v>
      </c>
      <c r="H33" s="92">
        <v>8980</v>
      </c>
      <c r="I33" s="92">
        <v>8080</v>
      </c>
      <c r="J33" s="92">
        <v>7860</v>
      </c>
      <c r="K33" s="92">
        <v>8220</v>
      </c>
      <c r="L33" s="92">
        <v>7620</v>
      </c>
      <c r="M33" s="92">
        <v>7440</v>
      </c>
      <c r="N33" s="92">
        <v>8060</v>
      </c>
      <c r="O33" s="100">
        <f>SUM(Tabla8[[#This Row],[Gener]:[Desembre]])</f>
        <v>97640</v>
      </c>
    </row>
    <row r="34" spans="1:15" x14ac:dyDescent="0.25">
      <c r="A34" s="103">
        <v>32</v>
      </c>
      <c r="B34" s="24" t="s">
        <v>52</v>
      </c>
      <c r="C34" s="91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100">
        <v>0</v>
      </c>
    </row>
    <row r="35" spans="1:15" x14ac:dyDescent="0.25">
      <c r="A35" s="103">
        <v>33</v>
      </c>
      <c r="B35" s="24" t="s">
        <v>21</v>
      </c>
      <c r="C35" s="91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100">
        <v>0</v>
      </c>
    </row>
    <row r="36" spans="1:15" x14ac:dyDescent="0.25">
      <c r="A36" s="103">
        <v>34</v>
      </c>
      <c r="B36" s="24" t="s">
        <v>22</v>
      </c>
      <c r="C36" s="91">
        <v>9670.69</v>
      </c>
      <c r="D36" s="92">
        <v>8267.77</v>
      </c>
      <c r="E36" s="92">
        <v>10453</v>
      </c>
      <c r="F36" s="92">
        <v>12189.671435349659</v>
      </c>
      <c r="G36" s="92">
        <v>12560.143122713611</v>
      </c>
      <c r="H36" s="92">
        <v>11577.302759408771</v>
      </c>
      <c r="I36" s="92">
        <v>10525.57435206099</v>
      </c>
      <c r="J36" s="92">
        <v>10892.135549879953</v>
      </c>
      <c r="K36" s="92">
        <v>10827.162319999999</v>
      </c>
      <c r="L36" s="92">
        <v>11302.020453998173</v>
      </c>
      <c r="M36" s="92">
        <v>10125.078518075079</v>
      </c>
      <c r="N36" s="92">
        <v>10433.545965726287</v>
      </c>
      <c r="O36" s="100">
        <f>SUM(Tabla8[[#This Row],[Gener]:[Desembre]])</f>
        <v>128824.09447721252</v>
      </c>
    </row>
    <row r="37" spans="1:15" x14ac:dyDescent="0.25">
      <c r="A37" s="103">
        <v>35</v>
      </c>
      <c r="B37" s="24" t="s">
        <v>23</v>
      </c>
      <c r="C37" s="91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100">
        <v>0</v>
      </c>
    </row>
    <row r="38" spans="1:15" x14ac:dyDescent="0.25">
      <c r="A38" s="103">
        <v>36</v>
      </c>
      <c r="B38" s="24" t="s">
        <v>24</v>
      </c>
      <c r="C38" s="91">
        <v>3069.31</v>
      </c>
      <c r="D38" s="92">
        <v>2792.23</v>
      </c>
      <c r="E38" s="92">
        <v>2647</v>
      </c>
      <c r="F38" s="92">
        <v>3810.3285646503414</v>
      </c>
      <c r="G38" s="92">
        <v>3719.8568772863873</v>
      </c>
      <c r="H38" s="92">
        <v>3942.6972405912297</v>
      </c>
      <c r="I38" s="92">
        <v>3234.4256479390087</v>
      </c>
      <c r="J38" s="92">
        <v>4287.864450120047</v>
      </c>
      <c r="K38" s="92">
        <v>3012.8376779999999</v>
      </c>
      <c r="L38" s="92">
        <v>3437.9795460018254</v>
      </c>
      <c r="M38" s="92">
        <v>3114.9214819249219</v>
      </c>
      <c r="N38" s="92">
        <v>3286.45403427371</v>
      </c>
      <c r="O38" s="100">
        <f>SUM(Tabla8[[#This Row],[Gener]:[Desembre]])</f>
        <v>40355.905520787477</v>
      </c>
    </row>
    <row r="39" spans="1:15" x14ac:dyDescent="0.25">
      <c r="A39" s="103">
        <v>37</v>
      </c>
      <c r="B39" s="24" t="s">
        <v>25</v>
      </c>
      <c r="C39" s="91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100">
        <v>0</v>
      </c>
    </row>
    <row r="40" spans="1:15" x14ac:dyDescent="0.25">
      <c r="A40" s="103">
        <v>38</v>
      </c>
      <c r="B40" s="24" t="s">
        <v>5</v>
      </c>
      <c r="C40" s="91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100">
        <v>0</v>
      </c>
    </row>
    <row r="41" spans="1:15" x14ac:dyDescent="0.25">
      <c r="A41" s="103">
        <v>39</v>
      </c>
      <c r="B41" s="24" t="s">
        <v>6</v>
      </c>
      <c r="C41" s="91">
        <v>22120</v>
      </c>
      <c r="D41" s="92">
        <v>22160</v>
      </c>
      <c r="E41" s="92">
        <v>25460</v>
      </c>
      <c r="F41" s="92">
        <v>26320</v>
      </c>
      <c r="G41" s="92">
        <v>28620</v>
      </c>
      <c r="H41" s="92">
        <v>28940</v>
      </c>
      <c r="I41" s="92">
        <v>28160</v>
      </c>
      <c r="J41" s="92">
        <v>31840</v>
      </c>
      <c r="K41" s="92">
        <v>26460</v>
      </c>
      <c r="L41" s="92">
        <v>23780</v>
      </c>
      <c r="M41" s="92">
        <v>23600</v>
      </c>
      <c r="N41" s="92">
        <v>24160</v>
      </c>
      <c r="O41" s="100">
        <f>SUM(Tabla8[[#This Row],[Gener]:[Desembre]])</f>
        <v>311620</v>
      </c>
    </row>
    <row r="42" spans="1:15" x14ac:dyDescent="0.25">
      <c r="A42" s="103">
        <v>40</v>
      </c>
      <c r="B42" s="24" t="s">
        <v>8</v>
      </c>
      <c r="C42" s="91"/>
      <c r="D42" s="92"/>
      <c r="E42" s="92"/>
      <c r="F42" s="92"/>
      <c r="G42" s="92"/>
      <c r="H42" s="92"/>
      <c r="I42" s="92"/>
      <c r="J42" s="92"/>
      <c r="K42" s="92">
        <v>0</v>
      </c>
      <c r="L42" s="92">
        <v>0</v>
      </c>
      <c r="M42" s="92"/>
      <c r="N42" s="93"/>
      <c r="O42" s="100">
        <v>0</v>
      </c>
    </row>
    <row r="43" spans="1:15" ht="15.75" thickBot="1" x14ac:dyDescent="0.3">
      <c r="A43" s="104">
        <v>41</v>
      </c>
      <c r="B43" s="25" t="s">
        <v>49</v>
      </c>
      <c r="C43" s="94"/>
      <c r="D43" s="95"/>
      <c r="E43" s="95"/>
      <c r="F43" s="95"/>
      <c r="G43" s="95"/>
      <c r="H43" s="95"/>
      <c r="I43" s="95"/>
      <c r="J43" s="95"/>
      <c r="K43" s="95">
        <v>0</v>
      </c>
      <c r="L43" s="95">
        <v>0</v>
      </c>
      <c r="M43" s="92"/>
      <c r="N43" s="96"/>
      <c r="O43" s="101">
        <f>SUM(Tabla8[[#This Row],[Gener]:[Desembre]])</f>
        <v>0</v>
      </c>
    </row>
    <row r="44" spans="1:15" s="4" customFormat="1" ht="15.75" thickBot="1" x14ac:dyDescent="0.3">
      <c r="A44" s="88"/>
      <c r="B44" s="23" t="s">
        <v>61</v>
      </c>
      <c r="C44" s="16">
        <f t="shared" ref="C44:N44" si="0">SUBTOTAL(109,C4:C43)</f>
        <v>467460.01</v>
      </c>
      <c r="D44" s="17">
        <f t="shared" si="0"/>
        <v>458800</v>
      </c>
      <c r="E44" s="17">
        <f t="shared" si="0"/>
        <v>511459</v>
      </c>
      <c r="F44" s="17">
        <f t="shared" si="0"/>
        <v>563520</v>
      </c>
      <c r="G44" s="17">
        <f t="shared" si="0"/>
        <v>639760</v>
      </c>
      <c r="H44" s="17">
        <f t="shared" si="0"/>
        <v>575880</v>
      </c>
      <c r="I44" s="17">
        <f t="shared" si="0"/>
        <v>591420</v>
      </c>
      <c r="J44" s="17">
        <f>SUBTOTAL(109,J4:J43)</f>
        <v>625700</v>
      </c>
      <c r="K44" s="17">
        <f>SUBTOTAL(109,K4:K43)</f>
        <v>643319.99999829999</v>
      </c>
      <c r="L44" s="17">
        <f t="shared" si="0"/>
        <v>636139.99999999988</v>
      </c>
      <c r="M44" s="17">
        <f t="shared" si="0"/>
        <v>631280</v>
      </c>
      <c r="N44" s="17">
        <f t="shared" si="0"/>
        <v>637840</v>
      </c>
      <c r="O44" s="27">
        <f>SUM(Tabla8[[#This Row],[Gener]:[Desembre]])</f>
        <v>6982579.0099983001</v>
      </c>
    </row>
    <row r="45" spans="1:15" ht="15.75" thickBot="1" x14ac:dyDescent="0.3">
      <c r="A45" s="88"/>
      <c r="B45" s="28" t="s">
        <v>60</v>
      </c>
      <c r="C45" s="29">
        <v>430299.99999999994</v>
      </c>
      <c r="D45" s="30">
        <v>424100</v>
      </c>
      <c r="E45" s="30">
        <v>513779.99</v>
      </c>
      <c r="F45" s="30">
        <v>507720</v>
      </c>
      <c r="G45" s="30">
        <v>571600.01</v>
      </c>
      <c r="H45" s="30">
        <v>545060</v>
      </c>
      <c r="I45" s="30">
        <v>514319.99</v>
      </c>
      <c r="J45" s="30">
        <v>483699.99</v>
      </c>
      <c r="K45" s="30">
        <v>476529.99999999994</v>
      </c>
      <c r="L45" s="30">
        <v>495819.99999999994</v>
      </c>
      <c r="M45" s="30">
        <v>492960</v>
      </c>
      <c r="N45" s="31">
        <v>491620</v>
      </c>
      <c r="O45" s="32">
        <f>SUM(Tabla8[[#This Row],[Gener]:[Desembre]])</f>
        <v>5947509.9800000004</v>
      </c>
    </row>
    <row r="46" spans="1:15" ht="15.75" thickBot="1" x14ac:dyDescent="0.3">
      <c r="A46" s="88"/>
      <c r="B46" s="64" t="s">
        <v>57</v>
      </c>
      <c r="C46" s="97">
        <f t="shared" ref="C46:O46" si="1">(C44/C45)-1</f>
        <v>8.6358377875900727E-2</v>
      </c>
      <c r="D46" s="98">
        <f t="shared" si="1"/>
        <v>8.1820325394954097E-2</v>
      </c>
      <c r="E46" s="98">
        <f t="shared" si="1"/>
        <v>-4.5174783860305601E-3</v>
      </c>
      <c r="F46" s="98">
        <f t="shared" si="1"/>
        <v>0.10990309619475291</v>
      </c>
      <c r="G46" s="98">
        <f t="shared" si="1"/>
        <v>0.11924420715108108</v>
      </c>
      <c r="H46" s="98">
        <f t="shared" si="1"/>
        <v>5.6544233662349175E-2</v>
      </c>
      <c r="I46" s="98">
        <f t="shared" si="1"/>
        <v>0.14990669524628042</v>
      </c>
      <c r="J46" s="98">
        <f t="shared" si="1"/>
        <v>0.29357042161609304</v>
      </c>
      <c r="K46" s="98">
        <f t="shared" si="1"/>
        <v>0.35000944326338335</v>
      </c>
      <c r="L46" s="98">
        <f t="shared" si="1"/>
        <v>0.28300592957121529</v>
      </c>
      <c r="M46" s="98">
        <f t="shared" si="1"/>
        <v>0.28059071729957807</v>
      </c>
      <c r="N46" s="98">
        <f t="shared" si="1"/>
        <v>0.29742484032382732</v>
      </c>
      <c r="O46" s="113">
        <f t="shared" si="1"/>
        <v>0.17403401313809974</v>
      </c>
    </row>
    <row r="47" spans="1:15" x14ac:dyDescent="0.25">
      <c r="B47" s="18" t="s">
        <v>67</v>
      </c>
    </row>
    <row r="49" spans="15:16" x14ac:dyDescent="0.25">
      <c r="O49" s="2"/>
    </row>
    <row r="50" spans="15:16" x14ac:dyDescent="0.25">
      <c r="O50" s="2"/>
      <c r="P50" s="21"/>
    </row>
    <row r="51" spans="15:16" x14ac:dyDescent="0.25">
      <c r="P51" s="21"/>
    </row>
    <row r="52" spans="15:16" x14ac:dyDescent="0.25">
      <c r="P52" s="21"/>
    </row>
    <row r="53" spans="15:16" x14ac:dyDescent="0.25">
      <c r="P53" s="21"/>
    </row>
    <row r="54" spans="15:16" x14ac:dyDescent="0.25">
      <c r="P54" s="21"/>
    </row>
    <row r="55" spans="15:16" x14ac:dyDescent="0.25">
      <c r="P55" s="21"/>
    </row>
    <row r="56" spans="15:16" x14ac:dyDescent="0.25">
      <c r="O56" s="4"/>
    </row>
    <row r="57" spans="15:16" x14ac:dyDescent="0.25">
      <c r="O57" s="4"/>
    </row>
    <row r="58" spans="15:16" x14ac:dyDescent="0.25">
      <c r="O58" s="4"/>
    </row>
  </sheetData>
  <sheetProtection password="C412" sheet="1" objects="1" scenarios="1"/>
  <sortState ref="B4:O45">
    <sortCondition ref="B4:B45"/>
  </sortState>
  <conditionalFormatting sqref="C46:O46">
    <cfRule type="cellIs" dxfId="18" priority="1" operator="lessThan">
      <formula>0</formula>
    </cfRule>
  </conditionalFormatting>
  <pageMargins left="0.23622047244094491" right="0.23622047244094491" top="0.51" bottom="0.18" header="0.19685039370078741" footer="0.19"/>
  <pageSetup paperSize="9" scale="77" orientation="landscape" copies="5" r:id="rId1"/>
  <headerFooter>
    <oddHeader>&amp;L&amp;"Calibri,Normal"&amp;G&amp;C&amp;"Calibri,Normal"&amp;F&amp;R&amp;"Calibri,Normal"&amp;G</oddHeader>
    <oddFooter>&amp;L&amp;"Calibri,Normal"&amp;D&amp;C&amp;"Calibri,Normal"&amp;A&amp;R&amp;"Calibri,Normal"&amp;P de&amp;N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PAPER I CARTRÓ</vt:lpstr>
      <vt:lpstr>PAPER CARTRÓ COMERCIAL</vt:lpstr>
      <vt:lpstr>ENVASOS</vt:lpstr>
      <vt:lpstr>VIDRE</vt:lpstr>
      <vt:lpstr>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 dades</dc:creator>
  <cp:lastModifiedBy>Mònica Llorente Gutierrez</cp:lastModifiedBy>
  <cp:lastPrinted>2023-05-04T19:16:33Z</cp:lastPrinted>
  <dcterms:created xsi:type="dcterms:W3CDTF">2014-04-10T06:59:07Z</dcterms:created>
  <dcterms:modified xsi:type="dcterms:W3CDTF">2023-10-11T14:07:45Z</dcterms:modified>
</cp:coreProperties>
</file>