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" windowWidth="22116" windowHeight="9264" activeTab="3"/>
  </bookViews>
  <sheets>
    <sheet name="PAPER I CARTRÓ" sheetId="1" r:id="rId1"/>
    <sheet name="PAPER I CARTRÓ PORTA A PORTA" sheetId="2" r:id="rId2"/>
    <sheet name="ENVASOS" sheetId="3" r:id="rId3"/>
    <sheet name="VIDRE" sheetId="4" r:id="rId4"/>
  </sheets>
  <externalReferences>
    <externalReference r:id="rId5"/>
  </externalReferences>
  <definedNames>
    <definedName name="llInstal" localSheetId="1">#REF!</definedName>
    <definedName name="llInstal">#REF!</definedName>
    <definedName name="llInstalCodi" localSheetId="1">#REF!</definedName>
    <definedName name="llInstalCodi">#REF!</definedName>
    <definedName name="llTitulars" localSheetId="1">#REF!</definedName>
    <definedName name="llTitulars">#REF!</definedName>
    <definedName name="llTitularsCodi" localSheetId="1">#REF!</definedName>
    <definedName name="llTitularsCodi">#REF!</definedName>
  </definedNames>
  <calcPr calcId="125725"/>
</workbook>
</file>

<file path=xl/calcChain.xml><?xml version="1.0" encoding="utf-8"?>
<calcChain xmlns="http://schemas.openxmlformats.org/spreadsheetml/2006/main">
  <c r="N48" i="4"/>
  <c r="M48"/>
  <c r="I48"/>
  <c r="E48"/>
  <c r="O47"/>
  <c r="N46"/>
  <c r="M46"/>
  <c r="L46"/>
  <c r="L48" s="1"/>
  <c r="K46"/>
  <c r="K48" s="1"/>
  <c r="J46"/>
  <c r="J48" s="1"/>
  <c r="I46"/>
  <c r="H46"/>
  <c r="H48" s="1"/>
  <c r="G46"/>
  <c r="G48" s="1"/>
  <c r="F46"/>
  <c r="F48" s="1"/>
  <c r="E46"/>
  <c r="D46"/>
  <c r="D48" s="1"/>
  <c r="C46"/>
  <c r="C48" s="1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N48" i="3"/>
  <c r="M48"/>
  <c r="J48"/>
  <c r="I48"/>
  <c r="F48"/>
  <c r="E48"/>
  <c r="O47"/>
  <c r="N46"/>
  <c r="M46"/>
  <c r="L46"/>
  <c r="L48" s="1"/>
  <c r="K46"/>
  <c r="K48" s="1"/>
  <c r="J46"/>
  <c r="I46"/>
  <c r="H46"/>
  <c r="H48" s="1"/>
  <c r="G46"/>
  <c r="G48" s="1"/>
  <c r="F46"/>
  <c r="E46"/>
  <c r="D46"/>
  <c r="D48" s="1"/>
  <c r="C46"/>
  <c r="C48" s="1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0"/>
  <c r="O9"/>
  <c r="O8"/>
  <c r="O7"/>
  <c r="O6"/>
  <c r="O5"/>
  <c r="N48" i="2"/>
  <c r="M48"/>
  <c r="J48"/>
  <c r="I48"/>
  <c r="F48"/>
  <c r="E48"/>
  <c r="O47"/>
  <c r="N46"/>
  <c r="M46"/>
  <c r="L46"/>
  <c r="L48" s="1"/>
  <c r="K46"/>
  <c r="K48" s="1"/>
  <c r="J46"/>
  <c r="I46"/>
  <c r="H46"/>
  <c r="H48" s="1"/>
  <c r="G46"/>
  <c r="G48" s="1"/>
  <c r="F46"/>
  <c r="E46"/>
  <c r="D46"/>
  <c r="D48" s="1"/>
  <c r="C46"/>
  <c r="C48" s="1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0"/>
  <c r="O9"/>
  <c r="O8"/>
  <c r="O7"/>
  <c r="O6"/>
  <c r="O5"/>
  <c r="O46" s="1"/>
  <c r="O48" s="1"/>
  <c r="N48" i="1"/>
  <c r="M48"/>
  <c r="J48"/>
  <c r="I48"/>
  <c r="F48"/>
  <c r="O47"/>
  <c r="N46"/>
  <c r="M46"/>
  <c r="L46"/>
  <c r="L48" s="1"/>
  <c r="K46"/>
  <c r="K48" s="1"/>
  <c r="J46"/>
  <c r="I46"/>
  <c r="H46"/>
  <c r="H48" s="1"/>
  <c r="G46"/>
  <c r="G48" s="1"/>
  <c r="F46"/>
  <c r="E46"/>
  <c r="E48" s="1"/>
  <c r="D46"/>
  <c r="D48" s="1"/>
  <c r="C46"/>
  <c r="C48" s="1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0"/>
  <c r="O9"/>
  <c r="O8"/>
  <c r="O7"/>
  <c r="O6"/>
  <c r="O5"/>
  <c r="O46" i="3" l="1"/>
  <c r="O48" s="1"/>
  <c r="O46" i="1"/>
  <c r="O48" s="1"/>
  <c r="O46" i="4"/>
  <c r="O48" s="1"/>
</calcChain>
</file>

<file path=xl/sharedStrings.xml><?xml version="1.0" encoding="utf-8"?>
<sst xmlns="http://schemas.openxmlformats.org/spreadsheetml/2006/main" count="244" uniqueCount="67">
  <si>
    <t>PAPER I CARTRÓ - 2018</t>
  </si>
  <si>
    <t>Àrees d'aportació i recollida complementària</t>
  </si>
  <si>
    <t>Núm.</t>
  </si>
  <si>
    <t>Població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</si>
  <si>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</si>
  <si>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</si>
  <si>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</si>
  <si>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</si>
  <si>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</si>
  <si>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</si>
  <si>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</si>
  <si>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</si>
  <si>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</si>
  <si>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</si>
  <si>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</si>
  <si>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</si>
  <si>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</si>
  <si>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</si>
  <si>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Bigues i Riells</t>
  </si>
  <si>
    <t>Caldes de Montbui</t>
  </si>
  <si>
    <t>Campins</t>
  </si>
  <si>
    <t>Canovelles</t>
  </si>
  <si>
    <t>Cardedeu</t>
  </si>
  <si>
    <t>Figaró-Montmany</t>
  </si>
  <si>
    <t>Fogars de Montclús</t>
  </si>
  <si>
    <t>Franqueses del Vallès, Les</t>
  </si>
  <si>
    <t>Garriga, La</t>
  </si>
  <si>
    <t>Granollers</t>
  </si>
  <si>
    <t>Gualba</t>
  </si>
  <si>
    <t>Llagosta, La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</si>
  <si>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</si>
  <si>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</si>
  <si>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</si>
  <si>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</si>
  <si>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</si>
  <si>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</si>
  <si>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</si>
  <si>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</si>
  <si>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</si>
  <si>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Roca del Vallès, La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</si>
  <si>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</si>
  <si>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</si>
  <si>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</si>
  <si>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</si>
  <si>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</si>
  <si>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</si>
  <si>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Santa Eulàlia de Ronçana</t>
  </si>
  <si>
    <t>Santa Maria de Martorelles</t>
  </si>
  <si>
    <t>Santa Maria de Palautordera</t>
  </si>
  <si>
    <t>Tagamanent</t>
  </si>
  <si>
    <t>Vallgorguina</t>
  </si>
  <si>
    <t>Vallromanes</t>
  </si>
  <si>
    <t>Vilalba Sasserra</t>
  </si>
  <si>
    <t>Vilanova del Vallès</t>
  </si>
  <si>
    <t>Castellcir</t>
  </si>
  <si>
    <t>Castellterçol</t>
  </si>
  <si>
    <t>Granera</t>
  </si>
  <si>
    <t>Sant Quirze Safaja</t>
  </si>
  <si>
    <t>TOTAL MENSUAL 2018</t>
  </si>
  <si>
    <t>TOTAL MENSUAL 2017</t>
  </si>
  <si>
    <t>Increment/Decrement</t>
  </si>
  <si>
    <t>Paper i Cartró - Porta a porta, Mercat i papereres</t>
  </si>
  <si>
    <t>ENVASOS - 2018</t>
  </si>
  <si>
    <t>Àrees d'aportació i recollida Porta a porta d'Envasos</t>
  </si>
  <si>
    <t xml:space="preserve">Núm. </t>
  </si>
  <si>
    <t>VIDRE - 2018</t>
  </si>
  <si>
    <t>Àrees d'aportació i recollida Porta a porta de Vidre</t>
  </si>
</sst>
</file>

<file path=xl/styles.xml><?xml version="1.0" encoding="utf-8"?>
<styleSheet xmlns="http://schemas.openxmlformats.org/spreadsheetml/2006/main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]_-;\-* #,##0.00\ [$€]_-;_-* &quot;-&quot;??\ [$€]_-;_-@_-"/>
    <numFmt numFmtId="166" formatCode="#,##0.00&quot;    &quot;;#,##0.00&quot;    &quot;;&quot;-&quot;#&quot;    &quot;;@&quot; &quot;"/>
    <numFmt numFmtId="167" formatCode="#,##0.00&quot; &quot;[$€-403];[Red]&quot;-&quot;#,##0.00&quot; &quot;[$€-403]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/>
    <xf numFmtId="166" fontId="8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 textRotation="90"/>
    </xf>
    <xf numFmtId="0" fontId="9" fillId="0" borderId="0">
      <alignment horizontal="center" textRotation="90"/>
    </xf>
    <xf numFmtId="0" fontId="4" fillId="0" borderId="0"/>
    <xf numFmtId="0" fontId="7" fillId="0" borderId="0">
      <alignment vertical="center"/>
    </xf>
    <xf numFmtId="0" fontId="7" fillId="0" borderId="0"/>
    <xf numFmtId="0" fontId="8" fillId="0" borderId="0"/>
    <xf numFmtId="9" fontId="7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167" fontId="10" fillId="0" borderId="0"/>
    <xf numFmtId="167" fontId="10" fillId="0" borderId="0"/>
  </cellStyleXfs>
  <cellXfs count="1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3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3" fontId="2" fillId="0" borderId="2" xfId="0" applyNumberFormat="1" applyFont="1" applyBorder="1" applyAlignment="1" applyProtection="1">
      <alignment horizontal="center"/>
      <protection hidden="1"/>
    </xf>
    <xf numFmtId="3" fontId="2" fillId="0" borderId="3" xfId="0" applyNumberFormat="1" applyFont="1" applyBorder="1" applyAlignment="1" applyProtection="1">
      <alignment horizontal="center"/>
      <protection hidden="1"/>
    </xf>
    <xf numFmtId="3" fontId="2" fillId="0" borderId="4" xfId="0" applyNumberFormat="1" applyFont="1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left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2" fillId="0" borderId="5" xfId="0" applyNumberFormat="1" applyFon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left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3" fontId="2" fillId="0" borderId="9" xfId="0" applyNumberFormat="1" applyFont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13" xfId="0" applyFont="1" applyFill="1" applyBorder="1" applyAlignment="1" applyProtection="1">
      <alignment horizontal="left"/>
      <protection hidden="1"/>
    </xf>
    <xf numFmtId="3" fontId="2" fillId="0" borderId="13" xfId="0" applyNumberFormat="1" applyFont="1" applyBorder="1" applyAlignment="1" applyProtection="1">
      <alignment horizontal="center"/>
      <protection hidden="1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2" applyNumberFormat="1" applyFont="1" applyBorder="1" applyAlignment="1">
      <alignment horizontal="center"/>
    </xf>
    <xf numFmtId="3" fontId="0" fillId="0" borderId="14" xfId="0" applyNumberForma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left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3" fontId="2" fillId="0" borderId="7" xfId="0" applyNumberFormat="1" applyFont="1" applyFill="1" applyBorder="1" applyAlignment="1" applyProtection="1">
      <alignment horizontal="center"/>
      <protection hidden="1"/>
    </xf>
    <xf numFmtId="3" fontId="0" fillId="0" borderId="11" xfId="0" applyNumberFormat="1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 horizontal="left"/>
      <protection hidden="1"/>
    </xf>
    <xf numFmtId="3" fontId="5" fillId="0" borderId="18" xfId="0" applyNumberFormat="1" applyFont="1" applyBorder="1" applyAlignment="1" applyProtection="1">
      <alignment horizontal="center"/>
      <protection hidden="1"/>
    </xf>
    <xf numFmtId="3" fontId="5" fillId="0" borderId="19" xfId="0" applyNumberFormat="1" applyFont="1" applyBorder="1" applyAlignment="1" applyProtection="1">
      <alignment horizontal="center"/>
      <protection hidden="1"/>
    </xf>
    <xf numFmtId="3" fontId="5" fillId="0" borderId="20" xfId="0" applyNumberFormat="1" applyFont="1" applyBorder="1" applyAlignment="1" applyProtection="1">
      <alignment horizontal="center"/>
      <protection hidden="1"/>
    </xf>
    <xf numFmtId="3" fontId="5" fillId="0" borderId="17" xfId="0" applyNumberFormat="1" applyFont="1" applyBorder="1" applyAlignment="1" applyProtection="1">
      <alignment horizontal="center"/>
      <protection hidden="1"/>
    </xf>
    <xf numFmtId="3" fontId="0" fillId="0" borderId="15" xfId="0" applyNumberFormat="1" applyFill="1" applyBorder="1" applyAlignment="1" applyProtection="1">
      <alignment horizontal="center"/>
      <protection hidden="1"/>
    </xf>
    <xf numFmtId="0" fontId="2" fillId="0" borderId="21" xfId="0" applyNumberFormat="1" applyFont="1" applyFill="1" applyBorder="1" applyAlignment="1" applyProtection="1">
      <alignment horizontal="left"/>
      <protection hidden="1"/>
    </xf>
    <xf numFmtId="164" fontId="6" fillId="0" borderId="15" xfId="1" applyNumberFormat="1" applyFont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3" fontId="5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9" fontId="0" fillId="0" borderId="0" xfId="1" applyFon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3" fontId="6" fillId="0" borderId="5" xfId="0" applyNumberFormat="1" applyFont="1" applyBorder="1" applyAlignment="1" applyProtection="1">
      <alignment horizontal="center"/>
      <protection hidden="1"/>
    </xf>
    <xf numFmtId="3" fontId="0" fillId="0" borderId="22" xfId="0" applyNumberFormat="1" applyBorder="1" applyAlignment="1" applyProtection="1">
      <alignment horizontal="center"/>
      <protection hidden="1"/>
    </xf>
    <xf numFmtId="3" fontId="6" fillId="0" borderId="9" xfId="0" applyNumberFormat="1" applyFont="1" applyBorder="1" applyAlignment="1" applyProtection="1">
      <alignment horizontal="center"/>
      <protection hidden="1"/>
    </xf>
    <xf numFmtId="3" fontId="6" fillId="0" borderId="13" xfId="0" applyNumberFormat="1" applyFont="1" applyBorder="1" applyAlignment="1" applyProtection="1">
      <alignment horizontal="center"/>
      <protection hidden="1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2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0" xfId="0" applyNumberFormat="1" applyProtection="1"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0" fillId="0" borderId="29" xfId="0" applyNumberFormat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left"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 horizontal="center"/>
      <protection hidden="1"/>
    </xf>
    <xf numFmtId="3" fontId="0" fillId="0" borderId="34" xfId="0" applyNumberFormat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 horizontal="center"/>
      <protection hidden="1"/>
    </xf>
    <xf numFmtId="3" fontId="2" fillId="0" borderId="36" xfId="0" applyNumberFormat="1" applyFont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left"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3" fontId="0" fillId="0" borderId="39" xfId="0" applyNumberFormat="1" applyBorder="1" applyAlignment="1" applyProtection="1">
      <alignment horizontal="center"/>
      <protection hidden="1"/>
    </xf>
    <xf numFmtId="3" fontId="0" fillId="0" borderId="40" xfId="0" applyNumberFormat="1" applyBorder="1" applyAlignment="1" applyProtection="1">
      <alignment horizontal="center"/>
      <protection hidden="1"/>
    </xf>
    <xf numFmtId="3" fontId="2" fillId="0" borderId="41" xfId="0" applyNumberFormat="1" applyFont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left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2" fillId="0" borderId="45" xfId="0" applyNumberFormat="1" applyFon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9" xfId="0" applyNumberFormat="1" applyFont="1" applyBorder="1" applyAlignment="1" applyProtection="1">
      <alignment horizontal="center"/>
      <protection hidden="1"/>
    </xf>
    <xf numFmtId="0" fontId="0" fillId="0" borderId="48" xfId="0" applyFill="1" applyBorder="1" applyAlignment="1" applyProtection="1">
      <alignment horizontal="left"/>
      <protection hidden="1"/>
    </xf>
    <xf numFmtId="3" fontId="0" fillId="0" borderId="49" xfId="0" applyNumberFormat="1" applyBorder="1" applyAlignment="1" applyProtection="1">
      <alignment horizontal="center"/>
      <protection hidden="1"/>
    </xf>
    <xf numFmtId="3" fontId="0" fillId="0" borderId="50" xfId="0" applyNumberFormat="1" applyBorder="1" applyAlignment="1" applyProtection="1">
      <alignment horizontal="center"/>
      <protection hidden="1"/>
    </xf>
    <xf numFmtId="3" fontId="0" fillId="0" borderId="51" xfId="0" applyNumberFormat="1" applyBorder="1" applyAlignment="1" applyProtection="1">
      <alignment horizontal="center"/>
      <protection hidden="1"/>
    </xf>
    <xf numFmtId="3" fontId="0" fillId="0" borderId="52" xfId="0" applyNumberFormat="1" applyBorder="1" applyAlignment="1" applyProtection="1">
      <alignment horizontal="center"/>
      <protection hidden="1"/>
    </xf>
    <xf numFmtId="3" fontId="0" fillId="0" borderId="53" xfId="0" applyNumberFormat="1" applyBorder="1" applyAlignment="1" applyProtection="1">
      <alignment horizontal="center"/>
      <protection hidden="1"/>
    </xf>
    <xf numFmtId="3" fontId="0" fillId="0" borderId="54" xfId="0" applyNumberFormat="1" applyBorder="1" applyAlignment="1" applyProtection="1">
      <alignment horizontal="center"/>
      <protection hidden="1"/>
    </xf>
    <xf numFmtId="0" fontId="2" fillId="0" borderId="17" xfId="0" applyFont="1" applyBorder="1" applyProtection="1">
      <protection hidden="1"/>
    </xf>
    <xf numFmtId="0" fontId="5" fillId="0" borderId="55" xfId="0" applyNumberFormat="1" applyFont="1" applyFill="1" applyBorder="1" applyAlignment="1" applyProtection="1">
      <alignment horizontal="left"/>
      <protection hidden="1"/>
    </xf>
    <xf numFmtId="3" fontId="5" fillId="0" borderId="56" xfId="0" applyNumberFormat="1" applyFont="1" applyBorder="1" applyAlignment="1" applyProtection="1">
      <alignment horizontal="center"/>
      <protection hidden="1"/>
    </xf>
    <xf numFmtId="3" fontId="5" fillId="0" borderId="57" xfId="0" applyNumberFormat="1" applyFont="1" applyBorder="1" applyAlignment="1" applyProtection="1">
      <alignment horizontal="center"/>
      <protection hidden="1"/>
    </xf>
    <xf numFmtId="3" fontId="5" fillId="0" borderId="58" xfId="0" applyNumberFormat="1" applyFont="1" applyBorder="1" applyAlignment="1" applyProtection="1">
      <alignment horizontal="center"/>
      <protection hidden="1"/>
    </xf>
    <xf numFmtId="3" fontId="5" fillId="0" borderId="55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left"/>
      <protection hidden="1"/>
    </xf>
    <xf numFmtId="164" fontId="6" fillId="0" borderId="26" xfId="1" applyNumberFormat="1" applyFont="1" applyBorder="1" applyAlignment="1" applyProtection="1">
      <alignment horizontal="center"/>
      <protection hidden="1"/>
    </xf>
    <xf numFmtId="164" fontId="6" fillId="0" borderId="3" xfId="1" applyNumberFormat="1" applyFont="1" applyBorder="1" applyAlignment="1" applyProtection="1">
      <alignment horizontal="center"/>
      <protection hidden="1"/>
    </xf>
    <xf numFmtId="3" fontId="2" fillId="0" borderId="21" xfId="0" applyNumberFormat="1" applyFont="1" applyBorder="1" applyAlignment="1" applyProtection="1">
      <alignment horizontal="center"/>
      <protection hidden="1"/>
    </xf>
    <xf numFmtId="3" fontId="0" fillId="0" borderId="59" xfId="0" applyNumberFormat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left"/>
      <protection hidden="1"/>
    </xf>
    <xf numFmtId="3" fontId="0" fillId="0" borderId="61" xfId="0" applyNumberFormat="1" applyBorder="1" applyAlignment="1" applyProtection="1">
      <alignment horizontal="center"/>
      <protection hidden="1"/>
    </xf>
    <xf numFmtId="3" fontId="0" fillId="0" borderId="62" xfId="0" applyNumberFormat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 horizontal="left"/>
      <protection hidden="1"/>
    </xf>
    <xf numFmtId="3" fontId="0" fillId="0" borderId="64" xfId="0" applyNumberFormat="1" applyBorder="1" applyAlignment="1" applyProtection="1">
      <alignment horizontal="center"/>
      <protection hidden="1"/>
    </xf>
    <xf numFmtId="0" fontId="0" fillId="0" borderId="63" xfId="0" applyFill="1" applyBorder="1" applyAlignment="1" applyProtection="1">
      <alignment horizontal="left"/>
      <protection hidden="1"/>
    </xf>
    <xf numFmtId="3" fontId="0" fillId="0" borderId="65" xfId="0" applyNumberFormat="1" applyBorder="1" applyAlignment="1" applyProtection="1">
      <alignment horizontal="center"/>
      <protection hidden="1"/>
    </xf>
    <xf numFmtId="0" fontId="0" fillId="0" borderId="66" xfId="0" applyFill="1" applyBorder="1" applyAlignment="1" applyProtection="1">
      <alignment horizontal="left"/>
      <protection hidden="1"/>
    </xf>
    <xf numFmtId="3" fontId="0" fillId="0" borderId="67" xfId="0" applyNumberFormat="1" applyBorder="1" applyAlignment="1" applyProtection="1">
      <alignment horizontal="center"/>
      <protection hidden="1"/>
    </xf>
    <xf numFmtId="3" fontId="2" fillId="0" borderId="68" xfId="0" applyNumberFormat="1" applyFont="1" applyBorder="1" applyAlignment="1" applyProtection="1">
      <alignment horizontal="center"/>
      <protection hidden="1"/>
    </xf>
    <xf numFmtId="0" fontId="2" fillId="0" borderId="28" xfId="0" applyFont="1" applyBorder="1" applyProtection="1">
      <protection hidden="1"/>
    </xf>
    <xf numFmtId="3" fontId="2" fillId="0" borderId="56" xfId="0" applyNumberFormat="1" applyFont="1" applyBorder="1" applyAlignment="1" applyProtection="1">
      <alignment horizontal="center"/>
      <protection hidden="1"/>
    </xf>
    <xf numFmtId="3" fontId="2" fillId="0" borderId="57" xfId="0" applyNumberFormat="1" applyFont="1" applyBorder="1" applyAlignment="1" applyProtection="1">
      <alignment horizontal="center"/>
      <protection hidden="1"/>
    </xf>
    <xf numFmtId="3" fontId="2" fillId="0" borderId="69" xfId="0" applyNumberFormat="1" applyFont="1" applyBorder="1" applyAlignment="1" applyProtection="1">
      <alignment horizontal="center"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164" fontId="6" fillId="0" borderId="70" xfId="1" applyNumberFormat="1" applyFont="1" applyBorder="1" applyAlignment="1" applyProtection="1">
      <alignment horizontal="center"/>
      <protection hidden="1"/>
    </xf>
  </cellXfs>
  <cellStyles count="22">
    <cellStyle name="Comma" xfId="3"/>
    <cellStyle name="Comma[0]" xfId="4"/>
    <cellStyle name="Currency" xfId="5"/>
    <cellStyle name="Currency[0]" xfId="6"/>
    <cellStyle name="Euro" xfId="7"/>
    <cellStyle name="Excel Built-in Comma" xfId="8"/>
    <cellStyle name="Heading" xfId="9"/>
    <cellStyle name="Heading 1" xfId="10"/>
    <cellStyle name="Heading1" xfId="11"/>
    <cellStyle name="Heading1 2" xfId="12"/>
    <cellStyle name="Normal" xfId="0" builtinId="0"/>
    <cellStyle name="Normal 2" xfId="13"/>
    <cellStyle name="Normal 2 2" xfId="14"/>
    <cellStyle name="Normal 3" xfId="2"/>
    <cellStyle name="Normal 4" xfId="15"/>
    <cellStyle name="Normal 5" xfId="16"/>
    <cellStyle name="Percent" xfId="17"/>
    <cellStyle name="Porcentual" xfId="1" builtinId="5"/>
    <cellStyle name="Result" xfId="18"/>
    <cellStyle name="Result 3" xfId="19"/>
    <cellStyle name="Result2" xfId="20"/>
    <cellStyle name="Result2 4" xfId="21"/>
  </cellStyles>
  <dxfs count="76"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/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medium">
          <color rgb="FF000000"/>
        </left>
        <right style="medium">
          <color rgb="FF000000"/>
        </right>
        <top style="dashed">
          <color rgb="FF000000"/>
        </top>
        <bottom style="medium">
          <color rgb="FF000000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>
        <top style="dashed">
          <color rgb="FF000000"/>
        </top>
        <vertical/>
        <horizontal/>
      </border>
    </dxf>
    <dxf>
      <border>
        <bottom style="medium">
          <color rgb="FF000000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indent="0" relativeIndent="0" justifyLastLine="0" shrinkToFit="0" mergeCell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indexed="64"/>
        </top>
        <vertical/>
        <horizontal/>
      </border>
    </dxf>
    <dxf>
      <border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2018-2017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'PAPER I CARTRÓ'!$B$47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dLbl>
              <c:idx val="1"/>
              <c:layout>
                <c:manualLayout>
                  <c:x val="2.3408964800776469E-17"/>
                  <c:y val="-3.9735099337748346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Val val="1"/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CARTRÓ'!$C$47:$N$47</c:f>
              <c:numCache>
                <c:formatCode>#,##0</c:formatCode>
                <c:ptCount val="12"/>
                <c:pt idx="0">
                  <c:v>344921.04000000004</c:v>
                </c:pt>
                <c:pt idx="1">
                  <c:v>293520.01999999996</c:v>
                </c:pt>
                <c:pt idx="2">
                  <c:v>328374.52000000014</c:v>
                </c:pt>
                <c:pt idx="3">
                  <c:v>305202.86000000004</c:v>
                </c:pt>
                <c:pt idx="4">
                  <c:v>347761.99999999988</c:v>
                </c:pt>
                <c:pt idx="5">
                  <c:v>372928.59</c:v>
                </c:pt>
                <c:pt idx="6">
                  <c:v>375079.29000000004</c:v>
                </c:pt>
                <c:pt idx="7">
                  <c:v>359090.86</c:v>
                </c:pt>
                <c:pt idx="8">
                  <c:v>368494.88</c:v>
                </c:pt>
                <c:pt idx="9">
                  <c:v>352978.14999999991</c:v>
                </c:pt>
                <c:pt idx="10">
                  <c:v>321699.98999999987</c:v>
                </c:pt>
                <c:pt idx="11">
                  <c:v>375279.97999999986</c:v>
                </c:pt>
              </c:numCache>
            </c:numRef>
          </c:val>
        </c:ser>
        <c:ser>
          <c:idx val="41"/>
          <c:order val="1"/>
          <c:tx>
            <c:strRef>
              <c:f>'PAPER I CARTRÓ'!$B$46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Val val="1"/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Val val="1"/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Val val="1"/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Val val="1"/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428940.28999999992</c:v>
                </c:pt>
                <c:pt idx="1">
                  <c:v>316459.99999999988</c:v>
                </c:pt>
                <c:pt idx="2">
                  <c:v>388541.76999999996</c:v>
                </c:pt>
                <c:pt idx="3">
                  <c:v>382269.97999999986</c:v>
                </c:pt>
                <c:pt idx="4">
                  <c:v>424968.31999999995</c:v>
                </c:pt>
                <c:pt idx="5">
                  <c:v>420061.56999999989</c:v>
                </c:pt>
                <c:pt idx="6">
                  <c:v>468469.92999999993</c:v>
                </c:pt>
                <c:pt idx="7">
                  <c:v>424207.91000000003</c:v>
                </c:pt>
                <c:pt idx="8">
                  <c:v>433149.97000000003</c:v>
                </c:pt>
                <c:pt idx="9">
                  <c:v>469174.91000000003</c:v>
                </c:pt>
                <c:pt idx="10">
                  <c:v>440119.99000000005</c:v>
                </c:pt>
                <c:pt idx="11">
                  <c:v>473719.94000000012</c:v>
                </c:pt>
              </c:numCache>
            </c:numRef>
          </c:val>
        </c:ser>
        <c:gapWidth val="75"/>
        <c:shape val="box"/>
        <c:axId val="53200768"/>
        <c:axId val="53202304"/>
        <c:axId val="0"/>
      </c:bar3DChart>
      <c:catAx>
        <c:axId val="532007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202304"/>
        <c:crosses val="autoZero"/>
        <c:auto val="1"/>
        <c:lblAlgn val="ctr"/>
        <c:lblOffset val="100"/>
      </c:catAx>
      <c:valAx>
        <c:axId val="53202304"/>
        <c:scaling>
          <c:orientation val="minMax"/>
          <c:min val="2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200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33" l="0.70000000000000062" r="0.70000000000000062" t="0.750000000000009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2018-2017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'PAPER I CARTRÓ'!$B$47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8161E-2"/>
                  <c:y val="6.5934065934065936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CARTRÓ'!$C$47:$N$47</c:f>
              <c:numCache>
                <c:formatCode>#,##0</c:formatCode>
                <c:ptCount val="12"/>
                <c:pt idx="0">
                  <c:v>344921.04000000004</c:v>
                </c:pt>
                <c:pt idx="1">
                  <c:v>293520.01999999996</c:v>
                </c:pt>
                <c:pt idx="2">
                  <c:v>328374.52000000014</c:v>
                </c:pt>
                <c:pt idx="3">
                  <c:v>305202.86000000004</c:v>
                </c:pt>
                <c:pt idx="4">
                  <c:v>347761.99999999988</c:v>
                </c:pt>
                <c:pt idx="5">
                  <c:v>372928.59</c:v>
                </c:pt>
                <c:pt idx="6">
                  <c:v>375079.29000000004</c:v>
                </c:pt>
                <c:pt idx="7">
                  <c:v>359090.86</c:v>
                </c:pt>
                <c:pt idx="8">
                  <c:v>368494.88</c:v>
                </c:pt>
                <c:pt idx="9">
                  <c:v>352978.14999999991</c:v>
                </c:pt>
                <c:pt idx="10">
                  <c:v>321699.98999999987</c:v>
                </c:pt>
                <c:pt idx="11">
                  <c:v>375279.97999999986</c:v>
                </c:pt>
              </c:numCache>
            </c:numRef>
          </c:val>
        </c:ser>
        <c:ser>
          <c:idx val="41"/>
          <c:order val="1"/>
          <c:tx>
            <c:strRef>
              <c:f>'PAPER I CARTRÓ'!$B$46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4133E-2"/>
                </c:manualLayout>
              </c:layout>
              <c:showVal val="1"/>
            </c:dLbl>
            <c:dLbl>
              <c:idx val="1"/>
              <c:layout>
                <c:manualLayout>
                  <c:x val="-1.4716703458425295E-2"/>
                  <c:y val="-8.9272779689724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Val val="1"/>
            </c:dLbl>
            <c:dLbl>
              <c:idx val="3"/>
              <c:layout>
                <c:manualLayout>
                  <c:x val="3.2667568156281605E-3"/>
                  <c:y val="4.0293040293040303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3.2967032967033016E-2"/>
                </c:manualLayout>
              </c:layout>
              <c:showVal val="1"/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7.7390823659481828E-3"/>
                  <c:y val="-3.296703296703297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428940.28999999992</c:v>
                </c:pt>
                <c:pt idx="1">
                  <c:v>316459.99999999988</c:v>
                </c:pt>
                <c:pt idx="2">
                  <c:v>388541.76999999996</c:v>
                </c:pt>
                <c:pt idx="3">
                  <c:v>382269.97999999986</c:v>
                </c:pt>
                <c:pt idx="4">
                  <c:v>424968.31999999995</c:v>
                </c:pt>
                <c:pt idx="5">
                  <c:v>420061.56999999989</c:v>
                </c:pt>
                <c:pt idx="6">
                  <c:v>468469.92999999993</c:v>
                </c:pt>
                <c:pt idx="7">
                  <c:v>424207.91000000003</c:v>
                </c:pt>
                <c:pt idx="8">
                  <c:v>433149.97000000003</c:v>
                </c:pt>
                <c:pt idx="9">
                  <c:v>469174.91000000003</c:v>
                </c:pt>
                <c:pt idx="10">
                  <c:v>440119.99000000005</c:v>
                </c:pt>
                <c:pt idx="11">
                  <c:v>473719.94000000012</c:v>
                </c:pt>
              </c:numCache>
            </c:numRef>
          </c:val>
        </c:ser>
        <c:marker val="1"/>
        <c:axId val="53728384"/>
        <c:axId val="53729920"/>
      </c:lineChart>
      <c:catAx>
        <c:axId val="53728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729920"/>
        <c:crosses val="autoZero"/>
        <c:auto val="1"/>
        <c:lblAlgn val="ctr"/>
        <c:lblOffset val="100"/>
      </c:catAx>
      <c:valAx>
        <c:axId val="53729920"/>
        <c:scaling>
          <c:orientation val="minMax"/>
          <c:min val="2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7283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Cartró. Porta a porta,</a:t>
            </a:r>
            <a:r>
              <a:rPr lang="es-ES" sz="1600" baseline="0"/>
              <a:t> Mercat i Papereres.</a:t>
            </a:r>
            <a:r>
              <a:rPr lang="es-ES" sz="1600"/>
              <a:t> 2018-2017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'PAPER I CARTRÓ PORTA A PORTA'!$B$47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dLbl>
              <c:idx val="1"/>
              <c:layout>
                <c:manualLayout>
                  <c:x val="2.3408964800776509E-17"/>
                  <c:y val="-3.9735099337748346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Val val="1"/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PORTA'!$C$47:$N$47</c:f>
              <c:numCache>
                <c:formatCode>#,##0</c:formatCode>
                <c:ptCount val="12"/>
                <c:pt idx="0">
                  <c:v>67660</c:v>
                </c:pt>
                <c:pt idx="1">
                  <c:v>59271</c:v>
                </c:pt>
                <c:pt idx="2">
                  <c:v>72263.45</c:v>
                </c:pt>
                <c:pt idx="3">
                  <c:v>60711.72</c:v>
                </c:pt>
                <c:pt idx="4">
                  <c:v>70845</c:v>
                </c:pt>
                <c:pt idx="5">
                  <c:v>76760</c:v>
                </c:pt>
                <c:pt idx="6">
                  <c:v>65688</c:v>
                </c:pt>
                <c:pt idx="7">
                  <c:v>54116</c:v>
                </c:pt>
                <c:pt idx="8">
                  <c:v>69541.14</c:v>
                </c:pt>
                <c:pt idx="9">
                  <c:v>66092.820000000007</c:v>
                </c:pt>
                <c:pt idx="10">
                  <c:v>64254</c:v>
                </c:pt>
                <c:pt idx="11">
                  <c:v>64774</c:v>
                </c:pt>
              </c:numCache>
            </c:numRef>
          </c:val>
        </c:ser>
        <c:ser>
          <c:idx val="41"/>
          <c:order val="1"/>
          <c:tx>
            <c:strRef>
              <c:f>'PAPER I CARTRÓ PORTA A PORTA'!$B$46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Val val="1"/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Val val="1"/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Val val="1"/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Val val="1"/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71860</c:v>
                </c:pt>
                <c:pt idx="1">
                  <c:v>59420</c:v>
                </c:pt>
                <c:pt idx="2">
                  <c:v>80440</c:v>
                </c:pt>
                <c:pt idx="3">
                  <c:v>67800</c:v>
                </c:pt>
                <c:pt idx="4">
                  <c:v>71066.67</c:v>
                </c:pt>
                <c:pt idx="5">
                  <c:v>84208.42</c:v>
                </c:pt>
                <c:pt idx="6">
                  <c:v>79242.850000000006</c:v>
                </c:pt>
                <c:pt idx="7">
                  <c:v>67563.08</c:v>
                </c:pt>
                <c:pt idx="8">
                  <c:v>81360</c:v>
                </c:pt>
                <c:pt idx="9">
                  <c:v>90045.09</c:v>
                </c:pt>
                <c:pt idx="10">
                  <c:v>96020</c:v>
                </c:pt>
                <c:pt idx="11">
                  <c:v>98430</c:v>
                </c:pt>
              </c:numCache>
            </c:numRef>
          </c:val>
        </c:ser>
        <c:gapWidth val="75"/>
        <c:shape val="box"/>
        <c:axId val="54144000"/>
        <c:axId val="54153984"/>
        <c:axId val="0"/>
      </c:bar3DChart>
      <c:catAx>
        <c:axId val="541440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153984"/>
        <c:crosses val="autoZero"/>
        <c:auto val="1"/>
        <c:lblAlgn val="ctr"/>
        <c:lblOffset val="100"/>
      </c:catAx>
      <c:valAx>
        <c:axId val="541539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144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Cartró.Porta a porta, Mercat i Papereres. 2018-2017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'PAPER I CARTRÓ PORTA A PORTA'!$B$47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8168E-2"/>
                  <c:y val="6.5934065934065936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PORTA'!$C$47:$N$47</c:f>
              <c:numCache>
                <c:formatCode>#,##0</c:formatCode>
                <c:ptCount val="12"/>
                <c:pt idx="0">
                  <c:v>67660</c:v>
                </c:pt>
                <c:pt idx="1">
                  <c:v>59271</c:v>
                </c:pt>
                <c:pt idx="2">
                  <c:v>72263.45</c:v>
                </c:pt>
                <c:pt idx="3">
                  <c:v>60711.72</c:v>
                </c:pt>
                <c:pt idx="4">
                  <c:v>70845</c:v>
                </c:pt>
                <c:pt idx="5">
                  <c:v>76760</c:v>
                </c:pt>
                <c:pt idx="6">
                  <c:v>65688</c:v>
                </c:pt>
                <c:pt idx="7">
                  <c:v>54116</c:v>
                </c:pt>
                <c:pt idx="8">
                  <c:v>69541.14</c:v>
                </c:pt>
                <c:pt idx="9">
                  <c:v>66092.820000000007</c:v>
                </c:pt>
                <c:pt idx="10">
                  <c:v>64254</c:v>
                </c:pt>
                <c:pt idx="11">
                  <c:v>64774</c:v>
                </c:pt>
              </c:numCache>
            </c:numRef>
          </c:val>
        </c:ser>
        <c:ser>
          <c:idx val="41"/>
          <c:order val="1"/>
          <c:tx>
            <c:strRef>
              <c:f>'PAPER I CARTRÓ PORTA A PORTA'!$B$46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4133E-2"/>
                </c:manualLayout>
              </c:layout>
              <c:showVal val="1"/>
            </c:dLbl>
            <c:dLbl>
              <c:idx val="1"/>
              <c:layout>
                <c:manualLayout>
                  <c:x val="-1.4716703458425295E-2"/>
                  <c:y val="-8.9272779689724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Val val="1"/>
            </c:dLbl>
            <c:dLbl>
              <c:idx val="3"/>
              <c:layout>
                <c:manualLayout>
                  <c:x val="-7.3309456495979563E-3"/>
                  <c:y val="-4.4225273377560465E-2"/>
                </c:manualLayout>
              </c:layout>
              <c:showVal val="1"/>
            </c:dLbl>
            <c:dLbl>
              <c:idx val="4"/>
              <c:layout>
                <c:manualLayout>
                  <c:x val="-9.5379398050021227E-3"/>
                  <c:y val="-5.2321229487571973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3.2967032967033016E-2"/>
                </c:manualLayout>
              </c:layout>
              <c:showVal val="1"/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7.7390823659481871E-3"/>
                  <c:y val="-3.296703296703297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71860</c:v>
                </c:pt>
                <c:pt idx="1">
                  <c:v>59420</c:v>
                </c:pt>
                <c:pt idx="2">
                  <c:v>80440</c:v>
                </c:pt>
                <c:pt idx="3">
                  <c:v>67800</c:v>
                </c:pt>
                <c:pt idx="4">
                  <c:v>71066.67</c:v>
                </c:pt>
                <c:pt idx="5">
                  <c:v>84208.42</c:v>
                </c:pt>
                <c:pt idx="6">
                  <c:v>79242.850000000006</c:v>
                </c:pt>
                <c:pt idx="7">
                  <c:v>67563.08</c:v>
                </c:pt>
                <c:pt idx="8">
                  <c:v>81360</c:v>
                </c:pt>
                <c:pt idx="9">
                  <c:v>90045.09</c:v>
                </c:pt>
                <c:pt idx="10">
                  <c:v>96020</c:v>
                </c:pt>
                <c:pt idx="11">
                  <c:v>98430</c:v>
                </c:pt>
              </c:numCache>
            </c:numRef>
          </c:val>
        </c:ser>
        <c:marker val="1"/>
        <c:axId val="54188288"/>
        <c:axId val="54341632"/>
      </c:lineChart>
      <c:catAx>
        <c:axId val="541882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341632"/>
        <c:crosses val="autoZero"/>
        <c:auto val="1"/>
        <c:lblAlgn val="ctr"/>
        <c:lblOffset val="100"/>
      </c:catAx>
      <c:valAx>
        <c:axId val="543416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1882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2018-2017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rgbClr val="BC8F00"/>
            </a:solidFill>
          </c:spPr>
          <c:dLbls>
            <c:dLbl>
              <c:idx val="4"/>
              <c:layout>
                <c:manualLayout>
                  <c:x val="1.2771006363930541E-3"/>
                  <c:y val="-2.6359623079901893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444980.00999999989</c:v>
                </c:pt>
                <c:pt idx="1">
                  <c:v>411340.00000000006</c:v>
                </c:pt>
                <c:pt idx="2">
                  <c:v>475679.99000000017</c:v>
                </c:pt>
                <c:pt idx="3">
                  <c:v>428580.00000000006</c:v>
                </c:pt>
                <c:pt idx="4">
                  <c:v>487100</c:v>
                </c:pt>
                <c:pt idx="5">
                  <c:v>498879.93999999989</c:v>
                </c:pt>
                <c:pt idx="6">
                  <c:v>488108.25999999995</c:v>
                </c:pt>
                <c:pt idx="7">
                  <c:v>462720.13000000006</c:v>
                </c:pt>
                <c:pt idx="8">
                  <c:v>468340.01000000018</c:v>
                </c:pt>
                <c:pt idx="9">
                  <c:v>480899.37999999995</c:v>
                </c:pt>
                <c:pt idx="10">
                  <c:v>455520.01000000007</c:v>
                </c:pt>
                <c:pt idx="11">
                  <c:v>472960</c:v>
                </c:pt>
              </c:numCache>
            </c:numRef>
          </c:val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1.4840182648402081E-2"/>
                  <c:y val="-8.7431693989071038E-3"/>
                </c:manualLayout>
              </c:layout>
              <c:showVal val="1"/>
            </c:dLbl>
            <c:dLbl>
              <c:idx val="5"/>
              <c:layout>
                <c:manualLayout>
                  <c:x val="1.5345268983664192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9.1324200913242767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492829.60000000009</c:v>
                </c:pt>
                <c:pt idx="1">
                  <c:v>421959.93</c:v>
                </c:pt>
                <c:pt idx="2">
                  <c:v>494580.00999999995</c:v>
                </c:pt>
                <c:pt idx="3">
                  <c:v>478619.99000000005</c:v>
                </c:pt>
                <c:pt idx="4">
                  <c:v>506699.99999999994</c:v>
                </c:pt>
                <c:pt idx="5">
                  <c:v>492539.98999999993</c:v>
                </c:pt>
                <c:pt idx="6">
                  <c:v>520740.02999999985</c:v>
                </c:pt>
                <c:pt idx="7">
                  <c:v>494920</c:v>
                </c:pt>
                <c:pt idx="8">
                  <c:v>473600.31000000017</c:v>
                </c:pt>
                <c:pt idx="9">
                  <c:v>531240.03000000014</c:v>
                </c:pt>
                <c:pt idx="10">
                  <c:v>517179.98776397511</c:v>
                </c:pt>
                <c:pt idx="11">
                  <c:v>503200</c:v>
                </c:pt>
              </c:numCache>
            </c:numRef>
          </c:val>
        </c:ser>
        <c:gapWidth val="75"/>
        <c:shape val="box"/>
        <c:axId val="54481280"/>
        <c:axId val="54482816"/>
        <c:axId val="0"/>
      </c:bar3DChart>
      <c:catAx>
        <c:axId val="54481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482816"/>
        <c:crosses val="autoZero"/>
        <c:auto val="1"/>
        <c:lblAlgn val="ctr"/>
        <c:lblOffset val="100"/>
      </c:catAx>
      <c:valAx>
        <c:axId val="54482816"/>
        <c:scaling>
          <c:orientation val="minMax"/>
          <c:min val="3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481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2018-2017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1.1405759908753981E-2"/>
                  <c:y val="-2.6755852842809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1.277139208173691E-3"/>
                  <c:y val="-1.324503771707012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444980.00999999989</c:v>
                </c:pt>
                <c:pt idx="1">
                  <c:v>411340.00000000006</c:v>
                </c:pt>
                <c:pt idx="2">
                  <c:v>475679.99000000017</c:v>
                </c:pt>
                <c:pt idx="3">
                  <c:v>428580.00000000006</c:v>
                </c:pt>
                <c:pt idx="4">
                  <c:v>487100</c:v>
                </c:pt>
                <c:pt idx="5">
                  <c:v>498879.93999999989</c:v>
                </c:pt>
                <c:pt idx="6">
                  <c:v>488108.25999999995</c:v>
                </c:pt>
                <c:pt idx="7">
                  <c:v>462720.13000000006</c:v>
                </c:pt>
                <c:pt idx="8">
                  <c:v>468340.01000000018</c:v>
                </c:pt>
                <c:pt idx="9">
                  <c:v>480899.37999999995</c:v>
                </c:pt>
                <c:pt idx="10">
                  <c:v>455520.01000000007</c:v>
                </c:pt>
                <c:pt idx="11">
                  <c:v>472960</c:v>
                </c:pt>
              </c:numCache>
            </c:numRef>
          </c:val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1.4827487881380101E-2"/>
                  <c:y val="-4.013377926421404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731882881420144E-2"/>
                  <c:y val="-8.8024090803800553E-2"/>
                </c:manualLayout>
              </c:layout>
              <c:showVal val="1"/>
            </c:dLbl>
            <c:dLbl>
              <c:idx val="4"/>
              <c:layout>
                <c:manualLayout>
                  <c:x val="-1.4827487881380101E-2"/>
                  <c:y val="1.337792642140465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2.1899808376677032E-3"/>
                  <c:y val="3.1878550253898845E-2"/>
                </c:manualLayout>
              </c:layout>
              <c:showVal val="1"/>
            </c:dLbl>
            <c:dLbl>
              <c:idx val="6"/>
              <c:layout>
                <c:manualLayout>
                  <c:x val="2.2811519817508012E-3"/>
                  <c:y val="2.67558528428094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0"/>
                  <c:y val="-3.643264192593848E-2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-2.675585284280940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0"/>
                  <c:y val="-4.013377926421404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492829.60000000009</c:v>
                </c:pt>
                <c:pt idx="1">
                  <c:v>421959.93</c:v>
                </c:pt>
                <c:pt idx="2">
                  <c:v>494580.00999999995</c:v>
                </c:pt>
                <c:pt idx="3">
                  <c:v>478619.99000000005</c:v>
                </c:pt>
                <c:pt idx="4">
                  <c:v>506699.99999999994</c:v>
                </c:pt>
                <c:pt idx="5">
                  <c:v>492539.98999999993</c:v>
                </c:pt>
                <c:pt idx="6">
                  <c:v>520740.02999999985</c:v>
                </c:pt>
                <c:pt idx="7">
                  <c:v>494920</c:v>
                </c:pt>
                <c:pt idx="8">
                  <c:v>473600.31000000017</c:v>
                </c:pt>
                <c:pt idx="9">
                  <c:v>531240.03000000014</c:v>
                </c:pt>
                <c:pt idx="10">
                  <c:v>517179.98776397511</c:v>
                </c:pt>
                <c:pt idx="11">
                  <c:v>503200</c:v>
                </c:pt>
              </c:numCache>
            </c:numRef>
          </c:val>
        </c:ser>
        <c:marker val="1"/>
        <c:axId val="54517120"/>
        <c:axId val="54789248"/>
      </c:lineChart>
      <c:catAx>
        <c:axId val="545171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789248"/>
        <c:crosses val="autoZero"/>
        <c:auto val="1"/>
        <c:lblAlgn val="ctr"/>
        <c:lblOffset val="100"/>
      </c:catAx>
      <c:valAx>
        <c:axId val="54789248"/>
        <c:scaling>
          <c:orientation val="minMax"/>
          <c:min val="3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5171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2018-2017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VIDRE!$B$47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dLbls>
            <c:dLbl>
              <c:idx val="2"/>
              <c:layout>
                <c:manualLayout>
                  <c:x val="-5.8393080611759034E-3"/>
                  <c:y val="-2.1574973031283712E-2"/>
                </c:manualLayout>
              </c:layout>
              <c:showVal val="1"/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Val val="1"/>
            </c:dLbl>
            <c:dLbl>
              <c:idx val="5"/>
              <c:layout>
                <c:manualLayout>
                  <c:x val="5.1085568326947684E-3"/>
                  <c:y val="-3.4763878530588286E-7"/>
                </c:manualLayout>
              </c:layout>
              <c:showVal val="1"/>
            </c:dLbl>
            <c:dLbl>
              <c:idx val="9"/>
              <c:layout>
                <c:manualLayout>
                  <c:x val="1.0126582278481023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565059.97000000009</c:v>
                </c:pt>
                <c:pt idx="1">
                  <c:v>455340.12999999995</c:v>
                </c:pt>
                <c:pt idx="2">
                  <c:v>417819.99999999994</c:v>
                </c:pt>
                <c:pt idx="3">
                  <c:v>393319.99999999988</c:v>
                </c:pt>
                <c:pt idx="4">
                  <c:v>510600.33</c:v>
                </c:pt>
                <c:pt idx="5">
                  <c:v>475780.1100000001</c:v>
                </c:pt>
                <c:pt idx="6">
                  <c:v>439540.02999999985</c:v>
                </c:pt>
                <c:pt idx="7">
                  <c:v>459579.98999999993</c:v>
                </c:pt>
                <c:pt idx="8">
                  <c:v>511720.00999999995</c:v>
                </c:pt>
                <c:pt idx="9">
                  <c:v>476500.01</c:v>
                </c:pt>
                <c:pt idx="10">
                  <c:v>442320.01999999996</c:v>
                </c:pt>
                <c:pt idx="11">
                  <c:v>394320.00000000006</c:v>
                </c:pt>
              </c:numCache>
            </c:numRef>
          </c:val>
        </c:ser>
        <c:ser>
          <c:idx val="41"/>
          <c:order val="1"/>
          <c:tx>
            <c:strRef>
              <c:f>VIDRE!$B$46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Val val="1"/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Val val="1"/>
            </c:dLbl>
            <c:dLbl>
              <c:idx val="3"/>
              <c:layout>
                <c:manualLayout>
                  <c:x val="6.7510548523206804E-3"/>
                  <c:y val="-8.6299892125135027E-3"/>
                </c:manualLayout>
              </c:layout>
              <c:showVal val="1"/>
            </c:dLbl>
            <c:dLbl>
              <c:idx val="4"/>
              <c:layout>
                <c:manualLayout>
                  <c:x val="6.7510548523206804E-3"/>
                  <c:y val="8.6299892125135027E-3"/>
                </c:manualLayout>
              </c:layout>
              <c:showVal val="1"/>
            </c:dLbl>
            <c:dLbl>
              <c:idx val="5"/>
              <c:layout>
                <c:manualLayout>
                  <c:x val="5.6258790436005714E-3"/>
                  <c:y val="-1.2944983818770227E-2"/>
                </c:manualLayout>
              </c:layout>
              <c:showVal val="1"/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2.0253164556962036E-2"/>
                  <c:y val="-8.6299892125135027E-3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665919.99</c:v>
                </c:pt>
                <c:pt idx="1">
                  <c:v>362839.65</c:v>
                </c:pt>
                <c:pt idx="2">
                  <c:v>451140.36999999994</c:v>
                </c:pt>
                <c:pt idx="3">
                  <c:v>461399.97999999986</c:v>
                </c:pt>
                <c:pt idx="4">
                  <c:v>441439.95</c:v>
                </c:pt>
                <c:pt idx="5">
                  <c:v>445120.02999999985</c:v>
                </c:pt>
                <c:pt idx="6">
                  <c:v>494700</c:v>
                </c:pt>
                <c:pt idx="7">
                  <c:v>532180.97</c:v>
                </c:pt>
                <c:pt idx="8">
                  <c:v>428980</c:v>
                </c:pt>
                <c:pt idx="9">
                  <c:v>455039.99000000011</c:v>
                </c:pt>
                <c:pt idx="10">
                  <c:v>426259.8000000001</c:v>
                </c:pt>
                <c:pt idx="11">
                  <c:v>493020.04000000004</c:v>
                </c:pt>
              </c:numCache>
            </c:numRef>
          </c:val>
        </c:ser>
        <c:gapWidth val="75"/>
        <c:shape val="box"/>
        <c:axId val="54867456"/>
        <c:axId val="54868992"/>
        <c:axId val="0"/>
      </c:bar3DChart>
      <c:catAx>
        <c:axId val="548674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868992"/>
        <c:crosses val="autoZero"/>
        <c:auto val="1"/>
        <c:lblAlgn val="ctr"/>
        <c:lblOffset val="100"/>
      </c:catAx>
      <c:valAx>
        <c:axId val="54868992"/>
        <c:scaling>
          <c:orientation val="minMax"/>
          <c:min val="2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867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2018-2017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VIDRE!$B$47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1.277139208173691E-3"/>
                  <c:y val="-1.324503771707012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0"/>
                  <c:y val="-2.359882005899698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565059.97000000009</c:v>
                </c:pt>
                <c:pt idx="1">
                  <c:v>455340.12999999995</c:v>
                </c:pt>
                <c:pt idx="2">
                  <c:v>417819.99999999994</c:v>
                </c:pt>
                <c:pt idx="3">
                  <c:v>393319.99999999988</c:v>
                </c:pt>
                <c:pt idx="4">
                  <c:v>510600.33</c:v>
                </c:pt>
                <c:pt idx="5">
                  <c:v>475780.1100000001</c:v>
                </c:pt>
                <c:pt idx="6">
                  <c:v>439540.02999999985</c:v>
                </c:pt>
                <c:pt idx="7">
                  <c:v>459579.98999999993</c:v>
                </c:pt>
                <c:pt idx="8">
                  <c:v>511720.00999999995</c:v>
                </c:pt>
                <c:pt idx="9">
                  <c:v>476500.01</c:v>
                </c:pt>
                <c:pt idx="10">
                  <c:v>442320.01999999996</c:v>
                </c:pt>
                <c:pt idx="11">
                  <c:v>394320.00000000006</c:v>
                </c:pt>
              </c:numCache>
            </c:numRef>
          </c:val>
        </c:ser>
        <c:ser>
          <c:idx val="41"/>
          <c:order val="1"/>
          <c:tx>
            <c:strRef>
              <c:f>VIDRE!$B$46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-1.277139208173691E-3"/>
                  <c:y val="-2.64900754341400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314176245210752E-3"/>
                  <c:y val="-2.207506286178402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637238256933141E-3"/>
                  <c:y val="-3.53982300884955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0"/>
                  <c:y val="-3.933136676499529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0"/>
                  <c:y val="2.3688568416678081E-2"/>
                </c:manualLayout>
              </c:layout>
              <c:showVal val="1"/>
            </c:dLbl>
            <c:dLbl>
              <c:idx val="11"/>
              <c:layout>
                <c:manualLayout>
                  <c:x val="-2.2637238256933141E-3"/>
                  <c:y val="-5.113077679449361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665919.99</c:v>
                </c:pt>
                <c:pt idx="1">
                  <c:v>362839.65</c:v>
                </c:pt>
                <c:pt idx="2">
                  <c:v>451140.36999999994</c:v>
                </c:pt>
                <c:pt idx="3">
                  <c:v>461399.97999999986</c:v>
                </c:pt>
                <c:pt idx="4">
                  <c:v>441439.95</c:v>
                </c:pt>
                <c:pt idx="5">
                  <c:v>445120.02999999985</c:v>
                </c:pt>
                <c:pt idx="6">
                  <c:v>494700</c:v>
                </c:pt>
                <c:pt idx="7">
                  <c:v>532180.97</c:v>
                </c:pt>
                <c:pt idx="8">
                  <c:v>428980</c:v>
                </c:pt>
                <c:pt idx="9">
                  <c:v>455039.99000000011</c:v>
                </c:pt>
                <c:pt idx="10">
                  <c:v>426259.8000000001</c:v>
                </c:pt>
                <c:pt idx="11">
                  <c:v>493020.04000000004</c:v>
                </c:pt>
              </c:numCache>
            </c:numRef>
          </c:val>
        </c:ser>
        <c:marker val="1"/>
        <c:axId val="54915840"/>
        <c:axId val="54917376"/>
      </c:lineChart>
      <c:catAx>
        <c:axId val="549158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917376"/>
        <c:crosses val="autoZero"/>
        <c:auto val="1"/>
        <c:lblAlgn val="ctr"/>
        <c:lblOffset val="100"/>
      </c:catAx>
      <c:valAx>
        <c:axId val="54917376"/>
        <c:scaling>
          <c:orientation val="minMax"/>
          <c:min val="3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915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81915</xdr:rowOff>
    </xdr:from>
    <xdr:to>
      <xdr:col>14</xdr:col>
      <xdr:colOff>581025</xdr:colOff>
      <xdr:row>66</xdr:row>
      <xdr:rowOff>112395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14</xdr:col>
      <xdr:colOff>579120</xdr:colOff>
      <xdr:row>83</xdr:row>
      <xdr:rowOff>175260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81915</xdr:rowOff>
    </xdr:from>
    <xdr:to>
      <xdr:col>14</xdr:col>
      <xdr:colOff>581025</xdr:colOff>
      <xdr:row>66</xdr:row>
      <xdr:rowOff>112395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14</xdr:col>
      <xdr:colOff>579120</xdr:colOff>
      <xdr:row>83</xdr:row>
      <xdr:rowOff>175260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9525</xdr:rowOff>
    </xdr:from>
    <xdr:to>
      <xdr:col>14</xdr:col>
      <xdr:colOff>361950</xdr:colOff>
      <xdr:row>66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14817</xdr:colOff>
      <xdr:row>66</xdr:row>
      <xdr:rowOff>177800</xdr:rowOff>
    </xdr:from>
    <xdr:to>
      <xdr:col>14</xdr:col>
      <xdr:colOff>369359</xdr:colOff>
      <xdr:row>81</xdr:row>
      <xdr:rowOff>172508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185208</xdr:rowOff>
    </xdr:from>
    <xdr:to>
      <xdr:col>14</xdr:col>
      <xdr:colOff>504825</xdr:colOff>
      <xdr:row>68</xdr:row>
      <xdr:rowOff>84666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27517</xdr:colOff>
      <xdr:row>69</xdr:row>
      <xdr:rowOff>178858</xdr:rowOff>
    </xdr:from>
    <xdr:to>
      <xdr:col>14</xdr:col>
      <xdr:colOff>465667</xdr:colOff>
      <xdr:row>86</xdr:row>
      <xdr:rowOff>169333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erveicomarcaldedades\Dades%20directors\Taules\2018\TAULES%202018%20D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 2018"/>
      <sheetName val="PAPER I CARTRÓ"/>
      <sheetName val="PAPER I CARTRÓ PORTA A PORTA"/>
      <sheetName val="ENVASOS"/>
      <sheetName val="VIDRE"/>
      <sheetName val="RMO"/>
      <sheetName val="FORM"/>
      <sheetName val="VERD"/>
      <sheetName val="Voluminosos"/>
      <sheetName val="DEIXALLERIES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a2" displayName="Tabla2" ref="A4:O48" totalsRowShown="0" headerRowDxfId="60" dataDxfId="59" headerRowBorderDxfId="57" tableBorderDxfId="58" totalsRowBorderDxfId="56">
  <sortState ref="A5:O48">
    <sortCondition ref="A5:A48"/>
  </sortState>
  <tableColumns count="15">
    <tableColumn id="15" name="Núm." dataDxfId="75"/>
    <tableColumn id="1" name="Població" dataDxfId="74"/>
    <tableColumn id="2" name="Gener" dataDxfId="73"/>
    <tableColumn id="3" name="Febrer" dataDxfId="72"/>
    <tableColumn id="4" name="Març" dataDxfId="71"/>
    <tableColumn id="5" name="Abril" dataDxfId="70"/>
    <tableColumn id="6" name="Maig" dataDxfId="69"/>
    <tableColumn id="7" name="Juny" dataDxfId="68"/>
    <tableColumn id="8" name="Juliol" dataDxfId="67"/>
    <tableColumn id="9" name="Agost" dataDxfId="66"/>
    <tableColumn id="10" name="Setembre" dataDxfId="65"/>
    <tableColumn id="11" name="Octubre" dataDxfId="64"/>
    <tableColumn id="12" name="Novembre" dataDxfId="63"/>
    <tableColumn id="13" name="Desembre" dataDxfId="62"/>
    <tableColumn id="14" name="TOTAL" dataDxfId="6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5" displayName="Tabla25" ref="A4:O48" totalsRowShown="0" headerRowDxfId="40" dataDxfId="39" headerRowBorderDxfId="37" tableBorderDxfId="38" totalsRowBorderDxfId="36">
  <sortState ref="A5:O48">
    <sortCondition ref="A5:A48"/>
  </sortState>
  <tableColumns count="15">
    <tableColumn id="15" name="Núm." dataDxfId="55"/>
    <tableColumn id="1" name="Població" dataDxfId="54"/>
    <tableColumn id="2" name="Gener" dataDxfId="53"/>
    <tableColumn id="3" name="Febrer" dataDxfId="52"/>
    <tableColumn id="4" name="Març" dataDxfId="51"/>
    <tableColumn id="5" name="Abril" dataDxfId="50"/>
    <tableColumn id="6" name="Maig" dataDxfId="49"/>
    <tableColumn id="7" name="Juny" dataDxfId="48"/>
    <tableColumn id="8" name="Juliol" dataDxfId="47"/>
    <tableColumn id="9" name="Agost" dataDxfId="46"/>
    <tableColumn id="10" name="Setembre" dataDxfId="45"/>
    <tableColumn id="11" name="Octubre" dataDxfId="44"/>
    <tableColumn id="12" name="Novembre" dataDxfId="43"/>
    <tableColumn id="13" name="Desembre" dataDxfId="42"/>
    <tableColumn id="14" name="TOTAL" dataDxfId="4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4:O48" totalsRowShown="0" headerRowDxfId="20" dataDxfId="19" tableBorderDxfId="18">
  <sortState ref="A5:O48">
    <sortCondition ref="A5:A48"/>
  </sortState>
  <tableColumns count="15">
    <tableColumn id="15" name="Núm. " dataDxfId="35"/>
    <tableColumn id="1" name="Població" dataDxfId="34"/>
    <tableColumn id="2" name="Gener" dataDxfId="33"/>
    <tableColumn id="3" name="Febrer" dataDxfId="32"/>
    <tableColumn id="4" name="Març" dataDxfId="31"/>
    <tableColumn id="5" name="Abril" dataDxfId="30"/>
    <tableColumn id="6" name="Maig" dataDxfId="29"/>
    <tableColumn id="7" name="Juny" dataDxfId="28"/>
    <tableColumn id="8" name="Juliol" dataDxfId="27"/>
    <tableColumn id="9" name="Agost" dataDxfId="26"/>
    <tableColumn id="10" name="Setembre" dataDxfId="25"/>
    <tableColumn id="11" name="Octubre" dataDxfId="24"/>
    <tableColumn id="12" name="Novembre" dataDxfId="23"/>
    <tableColumn id="13" name="Desembre" dataDxfId="22"/>
    <tableColumn id="14" name="TOTAL" dataDxfId="2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Tabla5" displayName="Tabla5" ref="A4:O48" totalsRowShown="0" headerRowDxfId="2" dataDxfId="1" tableBorderDxfId="0">
  <sortState ref="A5:O48">
    <sortCondition ref="A5:A48"/>
  </sortState>
  <tableColumns count="15">
    <tableColumn id="15" name="Núm." dataDxfId="17"/>
    <tableColumn id="1" name="Població" dataDxfId="16"/>
    <tableColumn id="2" name="Gener" dataDxfId="15"/>
    <tableColumn id="3" name="Febrer" dataDxfId="14"/>
    <tableColumn id="4" name="Març" dataDxfId="13"/>
    <tableColumn id="5" name="Abril" dataDxfId="12"/>
    <tableColumn id="6" name="Maig" dataDxfId="11"/>
    <tableColumn id="7" name="Juny" dataDxfId="10"/>
    <tableColumn id="8" name="Juliol" dataDxfId="9"/>
    <tableColumn id="9" name="Agost" dataDxfId="8"/>
    <tableColumn id="10" name="Setembre" dataDxfId="7"/>
    <tableColumn id="11" name="Octubre" dataDxfId="6"/>
    <tableColumn id="12" name="Novembre" dataDxfId="5"/>
    <tableColumn id="13" name="Desembre" dataDxfId="4"/>
    <tableColumn id="14" name="TOTAL" dataDxfId="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showZeros="0" zoomScale="90" zoomScaleNormal="90" workbookViewId="0">
      <pane xSplit="2" topLeftCell="C1" activePane="topRight" state="frozen"/>
      <selection pane="topRight" activeCell="F5" sqref="F5"/>
    </sheetView>
  </sheetViews>
  <sheetFormatPr baseColWidth="10" defaultColWidth="11.44140625" defaultRowHeight="14.4"/>
  <cols>
    <col min="1" max="1" width="5.77734375" style="1" customWidth="1"/>
    <col min="2" max="2" width="26.109375" style="44" bestFit="1" customWidth="1"/>
    <col min="3" max="6" width="11.44140625" style="3"/>
    <col min="7" max="10" width="11.44140625" style="3" customWidth="1"/>
    <col min="11" max="11" width="11.88671875" style="3" customWidth="1"/>
    <col min="12" max="12" width="11.44140625" style="3" customWidth="1"/>
    <col min="13" max="13" width="12.5546875" style="3" customWidth="1"/>
    <col min="14" max="14" width="12.33203125" style="3" customWidth="1"/>
    <col min="15" max="15" width="11.44140625" style="3"/>
    <col min="16" max="16384" width="11.44140625" style="1"/>
  </cols>
  <sheetData>
    <row r="2" spans="1:15" ht="15.6">
      <c r="B2" s="2" t="s">
        <v>0</v>
      </c>
    </row>
    <row r="3" spans="1:15" ht="15" thickBot="1">
      <c r="B3" s="1"/>
      <c r="C3" s="4" t="s">
        <v>1</v>
      </c>
    </row>
    <row r="4" spans="1:15" ht="15" thickBot="1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5" t="s">
        <v>16</v>
      </c>
    </row>
    <row r="5" spans="1:15">
      <c r="A5" s="10">
        <v>1</v>
      </c>
      <c r="B5" s="11" t="s">
        <v>17</v>
      </c>
      <c r="C5" s="12">
        <v>13144.03</v>
      </c>
      <c r="D5" s="13">
        <v>7724.21</v>
      </c>
      <c r="E5" s="13">
        <v>11709.34</v>
      </c>
      <c r="F5" s="13">
        <v>9640.09</v>
      </c>
      <c r="G5" s="13">
        <v>14696.4</v>
      </c>
      <c r="H5" s="13">
        <v>11223.05</v>
      </c>
      <c r="I5" s="13">
        <v>14713.550000000001</v>
      </c>
      <c r="J5" s="13">
        <v>12515.33</v>
      </c>
      <c r="K5" s="13">
        <v>12526.61</v>
      </c>
      <c r="L5" s="13">
        <v>11772.320000000002</v>
      </c>
      <c r="M5" s="13">
        <v>12849.76</v>
      </c>
      <c r="N5" s="14">
        <v>12784.69</v>
      </c>
      <c r="O5" s="15">
        <f>SUM(Tabla2[[#This Row],[Gener]:[Desembre]])</f>
        <v>145299.38</v>
      </c>
    </row>
    <row r="6" spans="1:15">
      <c r="A6" s="16">
        <v>2</v>
      </c>
      <c r="B6" s="17" t="s">
        <v>18</v>
      </c>
      <c r="C6" s="18">
        <v>10107.18</v>
      </c>
      <c r="D6" s="19">
        <v>4583.5600000000004</v>
      </c>
      <c r="E6" s="19">
        <v>8451.2099999999991</v>
      </c>
      <c r="F6" s="19">
        <v>8183.75</v>
      </c>
      <c r="G6" s="19">
        <v>9325.5</v>
      </c>
      <c r="H6" s="19">
        <v>8775.6299999999992</v>
      </c>
      <c r="I6" s="19">
        <v>9631.7900000000009</v>
      </c>
      <c r="J6" s="19">
        <v>10575.81</v>
      </c>
      <c r="K6" s="13">
        <v>8312</v>
      </c>
      <c r="L6" s="19">
        <v>9557.59</v>
      </c>
      <c r="M6" s="19">
        <v>6397.32</v>
      </c>
      <c r="N6" s="20">
        <v>8682</v>
      </c>
      <c r="O6" s="21">
        <f>SUM(Tabla2[[#This Row],[Gener]:[Desembre]])</f>
        <v>102583.34</v>
      </c>
    </row>
    <row r="7" spans="1:15">
      <c r="A7" s="16">
        <v>3</v>
      </c>
      <c r="B7" s="17" t="s">
        <v>19</v>
      </c>
      <c r="C7" s="18">
        <v>33068</v>
      </c>
      <c r="D7" s="19">
        <v>24616.32</v>
      </c>
      <c r="E7" s="19">
        <v>29664.25</v>
      </c>
      <c r="F7" s="19">
        <v>32165.02</v>
      </c>
      <c r="G7" s="19">
        <v>32105.71</v>
      </c>
      <c r="H7" s="19">
        <v>32298.73</v>
      </c>
      <c r="I7" s="19">
        <v>36500.550000000003</v>
      </c>
      <c r="J7" s="19">
        <v>33247.21</v>
      </c>
      <c r="K7" s="13">
        <v>33864.53</v>
      </c>
      <c r="L7" s="19">
        <v>32780.11</v>
      </c>
      <c r="M7" s="19">
        <v>30126.37</v>
      </c>
      <c r="N7" s="20">
        <v>36918.11</v>
      </c>
      <c r="O7" s="21">
        <f>SUM(Tabla2[[#This Row],[Gener]:[Desembre]])</f>
        <v>387354.91</v>
      </c>
    </row>
    <row r="8" spans="1:15">
      <c r="A8" s="16">
        <v>4</v>
      </c>
      <c r="B8" s="17" t="s">
        <v>20</v>
      </c>
      <c r="C8" s="18">
        <v>1103.22</v>
      </c>
      <c r="D8" s="19">
        <v>873.56</v>
      </c>
      <c r="E8" s="19">
        <v>1299.83</v>
      </c>
      <c r="F8" s="19">
        <v>1050.24</v>
      </c>
      <c r="G8" s="19">
        <v>1425.05</v>
      </c>
      <c r="H8" s="19">
        <v>1224.99</v>
      </c>
      <c r="I8" s="19">
        <v>1058.73</v>
      </c>
      <c r="J8" s="19">
        <v>1800.77</v>
      </c>
      <c r="K8" s="13">
        <v>1172.8900000000001</v>
      </c>
      <c r="L8" s="19">
        <v>1334.24</v>
      </c>
      <c r="M8" s="19">
        <v>1106.67</v>
      </c>
      <c r="N8" s="20">
        <v>1927.56</v>
      </c>
      <c r="O8" s="21">
        <f>SUM(Tabla2[[#This Row],[Gener]:[Desembre]])</f>
        <v>15377.749999999998</v>
      </c>
    </row>
    <row r="9" spans="1:15">
      <c r="A9" s="16">
        <v>5</v>
      </c>
      <c r="B9" s="17" t="s">
        <v>21</v>
      </c>
      <c r="C9" s="18">
        <v>10313.92</v>
      </c>
      <c r="D9" s="19">
        <v>6280.09</v>
      </c>
      <c r="E9" s="19">
        <v>8473.6200000000008</v>
      </c>
      <c r="F9" s="19">
        <v>7460.75</v>
      </c>
      <c r="G9" s="19">
        <v>9941.39</v>
      </c>
      <c r="H9" s="19">
        <v>9695.73</v>
      </c>
      <c r="I9" s="19">
        <v>11905.12</v>
      </c>
      <c r="J9" s="19">
        <v>11262.72</v>
      </c>
      <c r="K9" s="13">
        <v>11207.75</v>
      </c>
      <c r="L9" s="19">
        <v>12095.84</v>
      </c>
      <c r="M9" s="19">
        <v>11509.9</v>
      </c>
      <c r="N9" s="20">
        <v>11208.19</v>
      </c>
      <c r="O9" s="21">
        <f>SUM(Tabla2[[#This Row],[Gener]:[Desembre]])</f>
        <v>121355.01999999999</v>
      </c>
    </row>
    <row r="10" spans="1:15">
      <c r="A10" s="16">
        <v>6</v>
      </c>
      <c r="B10" s="17" t="s">
        <v>22</v>
      </c>
      <c r="C10" s="18">
        <v>27617.83</v>
      </c>
      <c r="D10" s="19">
        <v>23770.039999999997</v>
      </c>
      <c r="E10" s="19">
        <v>26162.29</v>
      </c>
      <c r="F10" s="19">
        <v>28949.16</v>
      </c>
      <c r="G10" s="19">
        <v>29178.260000000002</v>
      </c>
      <c r="H10" s="19">
        <v>31170.6</v>
      </c>
      <c r="I10" s="19">
        <v>33062</v>
      </c>
      <c r="J10" s="19">
        <v>28753.890000000003</v>
      </c>
      <c r="K10" s="13">
        <v>29998.59</v>
      </c>
      <c r="L10" s="19">
        <v>29364.07</v>
      </c>
      <c r="M10" s="19">
        <v>30235.34</v>
      </c>
      <c r="N10" s="20">
        <v>32826.36</v>
      </c>
      <c r="O10" s="21">
        <f>SUM(Tabla2[[#This Row],[Gener]:[Desembre]])</f>
        <v>351088.43000000005</v>
      </c>
    </row>
    <row r="11" spans="1:15">
      <c r="A11" s="16">
        <v>7</v>
      </c>
      <c r="B11" s="22" t="s">
        <v>23</v>
      </c>
      <c r="C11" s="18"/>
      <c r="D11" s="19"/>
      <c r="E11" s="19"/>
      <c r="F11" s="19"/>
      <c r="G11" s="19"/>
      <c r="H11" s="19"/>
      <c r="I11" s="19"/>
      <c r="J11" s="19"/>
      <c r="K11" s="13"/>
      <c r="L11" s="19"/>
      <c r="M11" s="19"/>
      <c r="N11" s="20"/>
      <c r="O11" s="21"/>
    </row>
    <row r="12" spans="1:15">
      <c r="A12" s="16">
        <v>8</v>
      </c>
      <c r="B12" s="23" t="s">
        <v>24</v>
      </c>
      <c r="C12" s="18">
        <v>1943.4</v>
      </c>
      <c r="D12" s="19">
        <v>1219.8699999999999</v>
      </c>
      <c r="E12" s="19">
        <v>2050.2199999999998</v>
      </c>
      <c r="F12" s="19">
        <v>1979.36</v>
      </c>
      <c r="G12" s="19">
        <v>2329.34</v>
      </c>
      <c r="H12" s="19">
        <v>2061.0300000000002</v>
      </c>
      <c r="I12" s="19">
        <v>1786.27</v>
      </c>
      <c r="J12" s="19">
        <v>2989.92</v>
      </c>
      <c r="K12" s="13">
        <v>1875.7</v>
      </c>
      <c r="L12" s="19">
        <v>2295.73</v>
      </c>
      <c r="M12" s="19">
        <v>1767.22</v>
      </c>
      <c r="N12" s="20">
        <v>1462.11</v>
      </c>
      <c r="O12" s="24">
        <f>SUM(Tabla2[[#This Row],[Gener]:[Desembre]])</f>
        <v>23760.170000000002</v>
      </c>
    </row>
    <row r="13" spans="1:15">
      <c r="A13" s="16">
        <v>9</v>
      </c>
      <c r="B13" s="22" t="s">
        <v>25</v>
      </c>
      <c r="C13" s="18">
        <v>320.83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/>
      <c r="O13" s="21">
        <f>SUM(Tabla2[[#This Row],[Gener]:[Desembre]])</f>
        <v>320.83</v>
      </c>
    </row>
    <row r="14" spans="1:15">
      <c r="A14" s="16">
        <v>10</v>
      </c>
      <c r="B14" s="11" t="s">
        <v>26</v>
      </c>
      <c r="C14" s="18">
        <v>28266.25</v>
      </c>
      <c r="D14" s="19">
        <v>21356.04</v>
      </c>
      <c r="E14" s="19">
        <v>25632.57</v>
      </c>
      <c r="F14" s="19">
        <v>23019.17</v>
      </c>
      <c r="G14" s="19">
        <v>23094.29</v>
      </c>
      <c r="H14" s="19">
        <v>24908.35</v>
      </c>
      <c r="I14" s="19">
        <v>29314.440000000002</v>
      </c>
      <c r="J14" s="19">
        <v>26674.17</v>
      </c>
      <c r="K14" s="13">
        <v>21392.400000000001</v>
      </c>
      <c r="L14" s="19">
        <v>30684.809999999998</v>
      </c>
      <c r="M14" s="19">
        <v>26723.1</v>
      </c>
      <c r="N14" s="20">
        <v>27485.43</v>
      </c>
      <c r="O14" s="15">
        <f>SUM(Tabla2[[#This Row],[Gener]:[Desembre]])</f>
        <v>308551.02</v>
      </c>
    </row>
    <row r="15" spans="1:15">
      <c r="A15" s="16">
        <v>11</v>
      </c>
      <c r="B15" s="17" t="s">
        <v>27</v>
      </c>
      <c r="C15" s="18">
        <v>53278.02</v>
      </c>
      <c r="D15" s="19">
        <v>32614.910000000003</v>
      </c>
      <c r="E15" s="19">
        <v>42224.93</v>
      </c>
      <c r="F15" s="19">
        <v>42582</v>
      </c>
      <c r="G15" s="19">
        <v>53216.65</v>
      </c>
      <c r="H15" s="19">
        <v>54410.45</v>
      </c>
      <c r="I15" s="19">
        <v>63498.22</v>
      </c>
      <c r="J15" s="19">
        <v>57188.27</v>
      </c>
      <c r="K15" s="13">
        <v>68834.67</v>
      </c>
      <c r="L15" s="19">
        <v>73188.62999999999</v>
      </c>
      <c r="M15" s="19">
        <v>60657.55</v>
      </c>
      <c r="N15" s="20">
        <v>85024.489999999991</v>
      </c>
      <c r="O15" s="21">
        <f>SUM(Tabla2[[#This Row],[Gener]:[Desembre]])</f>
        <v>686718.78999999992</v>
      </c>
    </row>
    <row r="16" spans="1:15">
      <c r="A16" s="16">
        <v>12</v>
      </c>
      <c r="B16" s="17" t="s">
        <v>28</v>
      </c>
      <c r="C16" s="18">
        <v>3627.97</v>
      </c>
      <c r="D16" s="19">
        <v>3044.38</v>
      </c>
      <c r="E16" s="19">
        <v>4146.1900000000005</v>
      </c>
      <c r="F16" s="19">
        <v>3363.55</v>
      </c>
      <c r="G16" s="19">
        <v>3516.28</v>
      </c>
      <c r="H16" s="19">
        <v>2658.93</v>
      </c>
      <c r="I16" s="19">
        <v>4906.01</v>
      </c>
      <c r="J16" s="19">
        <v>3362.4</v>
      </c>
      <c r="K16" s="13">
        <v>3831.23</v>
      </c>
      <c r="L16" s="19">
        <v>4436.4799999999996</v>
      </c>
      <c r="M16" s="19">
        <v>4252.33</v>
      </c>
      <c r="N16" s="20">
        <v>3989</v>
      </c>
      <c r="O16" s="21">
        <f>SUM(Tabla2[[#This Row],[Gener]:[Desembre]])</f>
        <v>45134.75</v>
      </c>
    </row>
    <row r="17" spans="1:15">
      <c r="A17" s="16">
        <v>13</v>
      </c>
      <c r="B17" s="22" t="s">
        <v>29</v>
      </c>
      <c r="C17" s="18">
        <v>12006.81</v>
      </c>
      <c r="D17" s="19">
        <v>9451.6200000000008</v>
      </c>
      <c r="E17" s="19">
        <v>11171.36</v>
      </c>
      <c r="F17" s="19">
        <v>9596.2999999999993</v>
      </c>
      <c r="G17" s="19">
        <v>11517.97</v>
      </c>
      <c r="H17" s="19">
        <v>12362.38</v>
      </c>
      <c r="I17" s="19">
        <v>11424.37</v>
      </c>
      <c r="J17" s="19">
        <v>10764.05</v>
      </c>
      <c r="K17" s="13">
        <v>11830.63</v>
      </c>
      <c r="L17" s="19">
        <v>11445.88</v>
      </c>
      <c r="M17" s="19">
        <v>12418.72</v>
      </c>
      <c r="N17" s="20">
        <v>12587.2</v>
      </c>
      <c r="O17" s="21">
        <f>SUM(Tabla2[[#This Row],[Gener]:[Desembre]])</f>
        <v>136577.29</v>
      </c>
    </row>
    <row r="18" spans="1:15">
      <c r="A18" s="16">
        <v>14</v>
      </c>
      <c r="B18" s="17" t="s">
        <v>30</v>
      </c>
      <c r="C18" s="18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3">
        <v>0</v>
      </c>
      <c r="L18" s="19">
        <v>0</v>
      </c>
      <c r="M18" s="19"/>
      <c r="N18" s="20"/>
      <c r="O18" s="21">
        <f>SUM(Tabla2[[#This Row],[Gener]:[Desembre]])</f>
        <v>0</v>
      </c>
    </row>
    <row r="19" spans="1:15">
      <c r="A19" s="16">
        <v>15</v>
      </c>
      <c r="B19" s="17" t="s">
        <v>31</v>
      </c>
      <c r="C19" s="18">
        <v>9893</v>
      </c>
      <c r="D19" s="19">
        <v>8391.11</v>
      </c>
      <c r="E19" s="19">
        <v>10092.69</v>
      </c>
      <c r="F19" s="19">
        <v>10042.459999999999</v>
      </c>
      <c r="G19" s="19">
        <v>9016.2000000000007</v>
      </c>
      <c r="H19" s="19">
        <v>11934.65</v>
      </c>
      <c r="I19" s="19">
        <v>11156.45</v>
      </c>
      <c r="J19" s="19">
        <v>12021.84</v>
      </c>
      <c r="K19" s="13">
        <v>9553.85</v>
      </c>
      <c r="L19" s="19">
        <v>8990</v>
      </c>
      <c r="M19" s="19">
        <v>12978.71</v>
      </c>
      <c r="N19" s="20">
        <v>10247.35</v>
      </c>
      <c r="O19" s="21">
        <f>SUM(Tabla2[[#This Row],[Gener]:[Desembre]])</f>
        <v>124318.31000000003</v>
      </c>
    </row>
    <row r="20" spans="1:15">
      <c r="A20" s="16">
        <v>16</v>
      </c>
      <c r="B20" s="17" t="s">
        <v>32</v>
      </c>
      <c r="C20" s="18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3">
        <v>0</v>
      </c>
      <c r="L20" s="19">
        <v>0</v>
      </c>
      <c r="M20" s="19"/>
      <c r="N20" s="20"/>
      <c r="O20" s="21">
        <f>SUM(Tabla2[[#This Row],[Gener]:[Desembre]])</f>
        <v>0</v>
      </c>
    </row>
    <row r="21" spans="1:15">
      <c r="A21" s="16">
        <v>17</v>
      </c>
      <c r="B21" s="17" t="s">
        <v>33</v>
      </c>
      <c r="C21" s="18">
        <v>12900.68</v>
      </c>
      <c r="D21" s="19">
        <v>9903.2799999999988</v>
      </c>
      <c r="E21" s="19">
        <v>11037.62</v>
      </c>
      <c r="F21" s="19">
        <v>11210.77</v>
      </c>
      <c r="G21" s="19">
        <v>11431.310000000001</v>
      </c>
      <c r="H21" s="19">
        <v>13222.49</v>
      </c>
      <c r="I21" s="19">
        <v>13748.84</v>
      </c>
      <c r="J21" s="19">
        <v>11588.439999999999</v>
      </c>
      <c r="K21" s="13">
        <v>13480.17</v>
      </c>
      <c r="L21" s="19">
        <v>13053.669999999998</v>
      </c>
      <c r="M21" s="19">
        <v>14108.539999999999</v>
      </c>
      <c r="N21" s="20">
        <v>14865.46</v>
      </c>
      <c r="O21" s="21">
        <f>SUM(Tabla2[[#This Row],[Gener]:[Desembre]])</f>
        <v>150551.26999999999</v>
      </c>
    </row>
    <row r="22" spans="1:15">
      <c r="A22" s="16">
        <v>18</v>
      </c>
      <c r="B22" s="17" t="s">
        <v>34</v>
      </c>
      <c r="C22" s="18">
        <v>73935.59</v>
      </c>
      <c r="D22" s="19">
        <v>57164.549999999996</v>
      </c>
      <c r="E22" s="19">
        <v>67927.89</v>
      </c>
      <c r="F22" s="19">
        <v>68855.81</v>
      </c>
      <c r="G22" s="19">
        <v>62946.14</v>
      </c>
      <c r="H22" s="19">
        <v>70821.47</v>
      </c>
      <c r="I22" s="19">
        <v>67930.37</v>
      </c>
      <c r="J22" s="19">
        <v>63529.62</v>
      </c>
      <c r="K22" s="13">
        <v>69652.009999999995</v>
      </c>
      <c r="L22" s="19">
        <v>74242.12999999999</v>
      </c>
      <c r="M22" s="19">
        <v>75927.259999999995</v>
      </c>
      <c r="N22" s="20">
        <v>81734.94</v>
      </c>
      <c r="O22" s="21">
        <f>SUM(Tabla2[[#This Row],[Gener]:[Desembre]])</f>
        <v>834667.78</v>
      </c>
    </row>
    <row r="23" spans="1:15">
      <c r="A23" s="16">
        <v>19</v>
      </c>
      <c r="B23" s="17" t="s">
        <v>35</v>
      </c>
      <c r="C23" s="18">
        <v>14581.45</v>
      </c>
      <c r="D23" s="19">
        <v>11254.05</v>
      </c>
      <c r="E23" s="19">
        <v>12498</v>
      </c>
      <c r="F23" s="19">
        <v>10940.87</v>
      </c>
      <c r="G23" s="19">
        <v>14306.06</v>
      </c>
      <c r="H23" s="19">
        <v>12521.92</v>
      </c>
      <c r="I23" s="19">
        <v>14166.17</v>
      </c>
      <c r="J23" s="19">
        <v>10450.84</v>
      </c>
      <c r="K23" s="13">
        <v>10402.77</v>
      </c>
      <c r="L23" s="19">
        <v>15148.580000000002</v>
      </c>
      <c r="M23" s="19">
        <v>15814.23</v>
      </c>
      <c r="N23" s="20">
        <v>13211.47</v>
      </c>
      <c r="O23" s="21">
        <f>SUM(Tabla2[[#This Row],[Gener]:[Desembre]])</f>
        <v>155296.41</v>
      </c>
    </row>
    <row r="24" spans="1:15">
      <c r="A24" s="16">
        <v>20</v>
      </c>
      <c r="B24" s="17" t="s">
        <v>36</v>
      </c>
      <c r="C24" s="18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3">
        <v>0</v>
      </c>
      <c r="L24" s="19">
        <v>0</v>
      </c>
      <c r="M24" s="19"/>
      <c r="N24" s="20"/>
      <c r="O24" s="21">
        <f>SUM(Tabla2[[#This Row],[Gener]:[Desembre]])</f>
        <v>0</v>
      </c>
    </row>
    <row r="25" spans="1:15">
      <c r="A25" s="16">
        <v>21</v>
      </c>
      <c r="B25" s="17" t="s">
        <v>37</v>
      </c>
      <c r="C25" s="18">
        <v>915.29</v>
      </c>
      <c r="D25" s="19">
        <v>524.88</v>
      </c>
      <c r="E25" s="19">
        <v>1153.44</v>
      </c>
      <c r="F25" s="19">
        <v>989.49</v>
      </c>
      <c r="G25" s="19">
        <v>1338.53</v>
      </c>
      <c r="H25" s="19">
        <v>1419.91</v>
      </c>
      <c r="I25" s="19">
        <v>1157.58</v>
      </c>
      <c r="J25" s="19">
        <v>1933.04</v>
      </c>
      <c r="K25" s="13">
        <v>1064.8</v>
      </c>
      <c r="L25" s="19">
        <v>1201.46</v>
      </c>
      <c r="M25" s="19">
        <v>901.85</v>
      </c>
      <c r="N25" s="20">
        <v>1646</v>
      </c>
      <c r="O25" s="21">
        <f>SUM(Tabla2[[#This Row],[Gener]:[Desembre]])</f>
        <v>14246.269999999999</v>
      </c>
    </row>
    <row r="26" spans="1:15">
      <c r="A26" s="16">
        <v>22</v>
      </c>
      <c r="B26" s="17" t="s">
        <v>38</v>
      </c>
      <c r="C26" s="18">
        <v>19453.89</v>
      </c>
      <c r="D26" s="19">
        <v>16852.96</v>
      </c>
      <c r="E26" s="19">
        <v>16565</v>
      </c>
      <c r="F26" s="19">
        <v>17331.86</v>
      </c>
      <c r="G26" s="19">
        <v>18510.060000000001</v>
      </c>
      <c r="H26" s="19">
        <v>17477.919999999998</v>
      </c>
      <c r="I26" s="19">
        <v>20655.5</v>
      </c>
      <c r="J26" s="19">
        <v>17031.759999999998</v>
      </c>
      <c r="K26" s="13">
        <v>19285.490000000002</v>
      </c>
      <c r="L26" s="19">
        <v>21390.99</v>
      </c>
      <c r="M26" s="19">
        <v>23035.96</v>
      </c>
      <c r="N26" s="20">
        <v>21472.85</v>
      </c>
      <c r="O26" s="21">
        <f>SUM(Tabla2[[#This Row],[Gener]:[Desembre]])</f>
        <v>229064.23999999996</v>
      </c>
    </row>
    <row r="27" spans="1:15">
      <c r="A27" s="16">
        <v>23</v>
      </c>
      <c r="B27" s="22" t="s">
        <v>39</v>
      </c>
      <c r="C27" s="18">
        <v>8556.24</v>
      </c>
      <c r="D27" s="19">
        <v>7630.06</v>
      </c>
      <c r="E27" s="19">
        <v>7878.56</v>
      </c>
      <c r="F27" s="19">
        <v>8090.08</v>
      </c>
      <c r="G27" s="19">
        <v>11288.72</v>
      </c>
      <c r="H27" s="19">
        <v>10067.780000000001</v>
      </c>
      <c r="I27" s="19">
        <v>10935.880000000001</v>
      </c>
      <c r="J27" s="19">
        <v>10007.629999999999</v>
      </c>
      <c r="K27" s="13">
        <v>9827.7900000000009</v>
      </c>
      <c r="L27" s="19">
        <v>10002.69</v>
      </c>
      <c r="M27" s="19">
        <v>10620.44</v>
      </c>
      <c r="N27" s="20">
        <v>10893.21</v>
      </c>
      <c r="O27" s="21">
        <f>SUM(Tabla2[[#This Row],[Gener]:[Desembre]])</f>
        <v>115799.08000000002</v>
      </c>
    </row>
    <row r="28" spans="1:15">
      <c r="A28" s="16">
        <v>24</v>
      </c>
      <c r="B28" s="22" t="s">
        <v>40</v>
      </c>
      <c r="C28" s="25">
        <v>626.54</v>
      </c>
      <c r="D28" s="26">
        <v>179.08</v>
      </c>
      <c r="E28" s="26">
        <v>372.47</v>
      </c>
      <c r="F28" s="26">
        <v>233.34</v>
      </c>
      <c r="G28" s="26">
        <v>448.93</v>
      </c>
      <c r="H28" s="26">
        <v>348.33</v>
      </c>
      <c r="I28" s="27">
        <v>431.96</v>
      </c>
      <c r="J28" s="26">
        <v>319.36</v>
      </c>
      <c r="K28" s="13">
        <v>341.07</v>
      </c>
      <c r="L28" s="19">
        <v>275.89</v>
      </c>
      <c r="M28" s="19">
        <v>282.7</v>
      </c>
      <c r="N28" s="20">
        <v>424.15</v>
      </c>
      <c r="O28" s="21">
        <f>SUM(Tabla2[[#This Row],[Gener]:[Desembre]])</f>
        <v>4283.82</v>
      </c>
    </row>
    <row r="29" spans="1:15">
      <c r="A29" s="16">
        <v>25</v>
      </c>
      <c r="B29" s="17" t="s">
        <v>41</v>
      </c>
      <c r="C29" s="18">
        <v>23842</v>
      </c>
      <c r="D29" s="19">
        <v>22290.690000000002</v>
      </c>
      <c r="E29" s="19">
        <v>27226.16</v>
      </c>
      <c r="F29" s="19">
        <v>26216.84</v>
      </c>
      <c r="G29" s="19">
        <v>32673.94</v>
      </c>
      <c r="H29" s="19">
        <v>26780.6</v>
      </c>
      <c r="I29" s="19">
        <v>29692.79</v>
      </c>
      <c r="J29" s="19">
        <v>26568.57</v>
      </c>
      <c r="K29" s="13">
        <v>29844.89</v>
      </c>
      <c r="L29" s="19">
        <v>30958.33</v>
      </c>
      <c r="M29" s="19">
        <v>34283.509999999995</v>
      </c>
      <c r="N29" s="20">
        <v>30633.97</v>
      </c>
      <c r="O29" s="21">
        <f>SUM(Tabla2[[#This Row],[Gener]:[Desembre]])</f>
        <v>341012.29000000004</v>
      </c>
    </row>
    <row r="30" spans="1:15">
      <c r="A30" s="16">
        <v>26</v>
      </c>
      <c r="B30" s="22" t="s">
        <v>42</v>
      </c>
      <c r="C30" s="18"/>
      <c r="D30" s="19"/>
      <c r="E30" s="19"/>
      <c r="F30" s="19"/>
      <c r="G30" s="19"/>
      <c r="H30" s="19"/>
      <c r="I30" s="19"/>
      <c r="J30" s="19"/>
      <c r="K30" s="13"/>
      <c r="L30" s="19"/>
      <c r="M30" s="19"/>
      <c r="N30" s="20"/>
      <c r="O30" s="21">
        <f>SUM(Tabla2[[#This Row],[Gener]:[Desembre]])</f>
        <v>0</v>
      </c>
    </row>
    <row r="31" spans="1:15">
      <c r="A31" s="16">
        <v>27</v>
      </c>
      <c r="B31" s="22" t="s">
        <v>43</v>
      </c>
      <c r="C31" s="25">
        <v>426.08</v>
      </c>
      <c r="D31" s="26">
        <v>295.67</v>
      </c>
      <c r="E31" s="26">
        <v>289.32</v>
      </c>
      <c r="F31" s="26">
        <v>194.62</v>
      </c>
      <c r="G31" s="19"/>
      <c r="H31" s="19"/>
      <c r="I31" s="19"/>
      <c r="J31" s="19"/>
      <c r="K31" s="13"/>
      <c r="L31" s="19"/>
      <c r="M31" s="19"/>
      <c r="N31" s="20"/>
      <c r="O31" s="21">
        <f>SUM(Tabla2[[#This Row],[Gener]:[Desembre]])</f>
        <v>1205.69</v>
      </c>
    </row>
    <row r="32" spans="1:15">
      <c r="A32" s="16">
        <v>28</v>
      </c>
      <c r="B32" s="22" t="s">
        <v>44</v>
      </c>
      <c r="C32" s="18">
        <v>5435.54</v>
      </c>
      <c r="D32" s="19">
        <v>4081.97</v>
      </c>
      <c r="E32" s="19">
        <v>5966.53</v>
      </c>
      <c r="F32" s="19">
        <v>5493.47</v>
      </c>
      <c r="G32" s="19">
        <v>7587.7800000000007</v>
      </c>
      <c r="H32" s="19">
        <v>5743.62</v>
      </c>
      <c r="I32" s="19">
        <v>8815.61</v>
      </c>
      <c r="J32" s="19">
        <v>6348.6100000000006</v>
      </c>
      <c r="K32" s="13">
        <v>6107.79</v>
      </c>
      <c r="L32" s="19">
        <v>7680.41</v>
      </c>
      <c r="M32" s="19">
        <v>5682.9400000000005</v>
      </c>
      <c r="N32" s="20">
        <v>8945.65</v>
      </c>
      <c r="O32" s="21">
        <f>SUM(Tabla2[[#This Row],[Gener]:[Desembre]])</f>
        <v>77889.919999999998</v>
      </c>
    </row>
    <row r="33" spans="1:15">
      <c r="A33" s="16">
        <v>29</v>
      </c>
      <c r="B33" s="22" t="s">
        <v>45</v>
      </c>
      <c r="C33" s="18">
        <v>118.1</v>
      </c>
      <c r="D33" s="19">
        <v>121.7</v>
      </c>
      <c r="E33" s="19">
        <v>165.45</v>
      </c>
      <c r="F33" s="19">
        <v>100.91</v>
      </c>
      <c r="G33" s="19">
        <v>147.08000000000001</v>
      </c>
      <c r="H33" s="19">
        <v>162.06</v>
      </c>
      <c r="I33" s="19">
        <v>137.41999999999999</v>
      </c>
      <c r="J33" s="19">
        <v>229.6</v>
      </c>
      <c r="K33" s="13">
        <v>146.61000000000001</v>
      </c>
      <c r="L33" s="19">
        <v>137.75</v>
      </c>
      <c r="M33" s="19">
        <v>104.26</v>
      </c>
      <c r="N33" s="20">
        <v>240.95</v>
      </c>
      <c r="O33" s="21">
        <f>SUM(Tabla2[[#This Row],[Gener]:[Desembre]])</f>
        <v>1811.8899999999999</v>
      </c>
    </row>
    <row r="34" spans="1:15">
      <c r="A34" s="16">
        <v>30</v>
      </c>
      <c r="B34" s="22" t="s">
        <v>46</v>
      </c>
      <c r="C34" s="18">
        <v>17480</v>
      </c>
      <c r="D34" s="19">
        <v>12080</v>
      </c>
      <c r="E34" s="19">
        <v>11262</v>
      </c>
      <c r="F34" s="19">
        <v>13460</v>
      </c>
      <c r="G34" s="19">
        <v>16480</v>
      </c>
      <c r="H34" s="19">
        <v>14540</v>
      </c>
      <c r="I34" s="19">
        <v>16980</v>
      </c>
      <c r="J34" s="19">
        <v>14260</v>
      </c>
      <c r="K34" s="13">
        <v>14360</v>
      </c>
      <c r="L34" s="19">
        <v>17640</v>
      </c>
      <c r="M34" s="19">
        <v>7900</v>
      </c>
      <c r="N34" s="20"/>
      <c r="O34" s="21">
        <f>SUM(Tabla2[[#This Row],[Gener]:[Desembre]])</f>
        <v>156442</v>
      </c>
    </row>
    <row r="35" spans="1:15">
      <c r="A35" s="16">
        <v>31</v>
      </c>
      <c r="B35" s="22" t="s">
        <v>47</v>
      </c>
      <c r="C35" s="18">
        <v>1960.5</v>
      </c>
      <c r="D35" s="19">
        <v>1954.96</v>
      </c>
      <c r="E35" s="19">
        <v>2480.7399999999998</v>
      </c>
      <c r="F35" s="19">
        <v>1980.05</v>
      </c>
      <c r="G35" s="19">
        <v>2979.28</v>
      </c>
      <c r="H35" s="19">
        <v>1934.24</v>
      </c>
      <c r="I35" s="19">
        <v>3452.16</v>
      </c>
      <c r="J35" s="19">
        <v>2084.83</v>
      </c>
      <c r="K35" s="13">
        <v>1983.27</v>
      </c>
      <c r="L35" s="19">
        <v>2466.9299999999998</v>
      </c>
      <c r="M35" s="19">
        <v>1906.57</v>
      </c>
      <c r="N35" s="20">
        <v>1549.97</v>
      </c>
      <c r="O35" s="21">
        <f>SUM(Tabla2[[#This Row],[Gener]:[Desembre]])</f>
        <v>26733.500000000004</v>
      </c>
    </row>
    <row r="36" spans="1:15">
      <c r="A36" s="16">
        <v>32</v>
      </c>
      <c r="B36" s="22" t="s">
        <v>48</v>
      </c>
      <c r="C36" s="18">
        <v>19219</v>
      </c>
      <c r="D36" s="19">
        <v>9517.5400000000009</v>
      </c>
      <c r="E36" s="19">
        <v>17194.240000000002</v>
      </c>
      <c r="F36" s="19">
        <v>15141.54</v>
      </c>
      <c r="G36" s="19">
        <v>18695.41</v>
      </c>
      <c r="H36" s="19">
        <v>16432.25</v>
      </c>
      <c r="I36" s="19">
        <v>18202</v>
      </c>
      <c r="J36" s="19">
        <v>18781.8</v>
      </c>
      <c r="K36" s="13">
        <v>16229.57</v>
      </c>
      <c r="L36" s="19">
        <v>21825.71</v>
      </c>
      <c r="M36" s="19">
        <v>17115.59</v>
      </c>
      <c r="N36" s="20">
        <v>18166.96</v>
      </c>
      <c r="O36" s="21">
        <f>SUM(Tabla2[[#This Row],[Gener]:[Desembre]])</f>
        <v>206521.61</v>
      </c>
    </row>
    <row r="37" spans="1:15">
      <c r="A37" s="16">
        <v>33</v>
      </c>
      <c r="B37" s="17" t="s">
        <v>49</v>
      </c>
      <c r="C37" s="18"/>
      <c r="D37" s="19"/>
      <c r="E37" s="19"/>
      <c r="F37" s="19"/>
      <c r="G37" s="19"/>
      <c r="H37" s="19"/>
      <c r="I37" s="19"/>
      <c r="J37" s="19"/>
      <c r="K37" s="13"/>
      <c r="L37" s="19"/>
      <c r="M37" s="19"/>
      <c r="N37" s="20"/>
      <c r="O37" s="21">
        <f>SUM(Tabla2[[#This Row],[Gener]:[Desembre]])</f>
        <v>0</v>
      </c>
    </row>
    <row r="38" spans="1:15">
      <c r="A38" s="16">
        <v>34</v>
      </c>
      <c r="B38" s="17" t="s">
        <v>50</v>
      </c>
      <c r="C38" s="18">
        <v>4847.53</v>
      </c>
      <c r="D38" s="19">
        <v>2668.32</v>
      </c>
      <c r="E38" s="19">
        <v>4592.93</v>
      </c>
      <c r="F38" s="19">
        <v>4170.9799999999996</v>
      </c>
      <c r="G38" s="19">
        <v>4622.32</v>
      </c>
      <c r="H38" s="19">
        <v>5151.3100000000004</v>
      </c>
      <c r="I38" s="19">
        <v>6985</v>
      </c>
      <c r="J38" s="19">
        <v>5405.65</v>
      </c>
      <c r="K38" s="13">
        <v>4294.3999999999996</v>
      </c>
      <c r="L38" s="19">
        <v>3914.7</v>
      </c>
      <c r="M38" s="19">
        <v>4093.26</v>
      </c>
      <c r="N38" s="20">
        <v>5184.8500000000004</v>
      </c>
      <c r="O38" s="21">
        <f>SUM(Tabla2[[#This Row],[Gener]:[Desembre]])</f>
        <v>55931.25</v>
      </c>
    </row>
    <row r="39" spans="1:15">
      <c r="A39" s="16">
        <v>35</v>
      </c>
      <c r="B39" s="17" t="s">
        <v>51</v>
      </c>
      <c r="C39" s="18">
        <v>5409.36</v>
      </c>
      <c r="D39" s="19">
        <v>4295.87</v>
      </c>
      <c r="E39" s="19">
        <v>6004.88</v>
      </c>
      <c r="F39" s="19">
        <v>4551.09</v>
      </c>
      <c r="G39" s="19">
        <v>5860.75</v>
      </c>
      <c r="H39" s="19">
        <v>4860.41</v>
      </c>
      <c r="I39" s="19">
        <v>5861.83</v>
      </c>
      <c r="J39" s="19">
        <v>5370.46</v>
      </c>
      <c r="K39" s="13">
        <v>4569.8</v>
      </c>
      <c r="L39" s="19">
        <v>5438.74</v>
      </c>
      <c r="M39" s="19">
        <v>4951.28</v>
      </c>
      <c r="N39" s="20">
        <v>5663.51</v>
      </c>
      <c r="O39" s="21">
        <f>SUM(Tabla2[[#This Row],[Gener]:[Desembre]])</f>
        <v>62837.98</v>
      </c>
    </row>
    <row r="40" spans="1:15">
      <c r="A40" s="16">
        <v>36</v>
      </c>
      <c r="B40" s="17" t="s">
        <v>52</v>
      </c>
      <c r="C40" s="18">
        <v>1402.11</v>
      </c>
      <c r="D40" s="19">
        <v>1209.69</v>
      </c>
      <c r="E40" s="19">
        <v>1275.9100000000001</v>
      </c>
      <c r="F40" s="19">
        <v>1898.79</v>
      </c>
      <c r="G40" s="19">
        <v>1581.87</v>
      </c>
      <c r="H40" s="19">
        <v>1716.04</v>
      </c>
      <c r="I40" s="19">
        <v>3351.32</v>
      </c>
      <c r="J40" s="19">
        <v>2970.2999999999997</v>
      </c>
      <c r="K40" s="13">
        <v>1627.05</v>
      </c>
      <c r="L40" s="19">
        <v>2193.2399999999998</v>
      </c>
      <c r="M40" s="19">
        <v>1437.05</v>
      </c>
      <c r="N40" s="20">
        <v>2236.02</v>
      </c>
      <c r="O40" s="21">
        <f>SUM(Tabla2[[#This Row],[Gener]:[Desembre]])</f>
        <v>22899.39</v>
      </c>
    </row>
    <row r="41" spans="1:15">
      <c r="A41" s="16">
        <v>37</v>
      </c>
      <c r="B41" s="17" t="s">
        <v>53</v>
      </c>
      <c r="C41" s="18">
        <v>8279.619999999999</v>
      </c>
      <c r="D41" s="19">
        <v>7373.73</v>
      </c>
      <c r="E41" s="19">
        <v>8552.4700000000012</v>
      </c>
      <c r="F41" s="19">
        <v>9086.85</v>
      </c>
      <c r="G41" s="19">
        <v>9310.2999999999993</v>
      </c>
      <c r="H41" s="19">
        <v>9414.49</v>
      </c>
      <c r="I41" s="19">
        <v>11455.49</v>
      </c>
      <c r="J41" s="19">
        <v>9029.67</v>
      </c>
      <c r="K41" s="13">
        <v>9321.23</v>
      </c>
      <c r="L41" s="19">
        <v>9653.34</v>
      </c>
      <c r="M41" s="19">
        <v>8265.58</v>
      </c>
      <c r="N41" s="20">
        <v>9179.9500000000007</v>
      </c>
      <c r="O41" s="21">
        <f>SUM(Tabla2[[#This Row],[Gener]:[Desembre]])</f>
        <v>108922.71999999999</v>
      </c>
    </row>
    <row r="42" spans="1:15">
      <c r="A42" s="16">
        <v>38</v>
      </c>
      <c r="B42" s="17" t="s">
        <v>54</v>
      </c>
      <c r="C42" s="18">
        <v>1792.01</v>
      </c>
      <c r="D42" s="19">
        <v>876.19</v>
      </c>
      <c r="E42" s="19">
        <v>1788.66</v>
      </c>
      <c r="F42" s="19">
        <v>1394.83</v>
      </c>
      <c r="G42" s="19">
        <v>1853.98</v>
      </c>
      <c r="H42" s="19">
        <v>1332</v>
      </c>
      <c r="I42" s="19">
        <v>1685.32</v>
      </c>
      <c r="J42" s="19">
        <v>1627.95</v>
      </c>
      <c r="K42" s="13">
        <v>1891.45</v>
      </c>
      <c r="L42" s="19">
        <v>2121.48</v>
      </c>
      <c r="M42" s="19">
        <v>1658.23</v>
      </c>
      <c r="N42" s="20">
        <v>1384.02</v>
      </c>
      <c r="O42" s="21">
        <f>SUM(Tabla2[[#This Row],[Gener]:[Desembre]])</f>
        <v>19406.120000000003</v>
      </c>
    </row>
    <row r="43" spans="1:15">
      <c r="A43" s="16">
        <v>39</v>
      </c>
      <c r="B43" s="17" t="s">
        <v>55</v>
      </c>
      <c r="C43" s="25">
        <v>573.17999999999995</v>
      </c>
      <c r="D43" s="26">
        <v>486.63</v>
      </c>
      <c r="E43" s="26">
        <v>597.67999999999995</v>
      </c>
      <c r="F43" s="26">
        <v>676.44</v>
      </c>
      <c r="G43" s="26">
        <v>607.49</v>
      </c>
      <c r="H43" s="26">
        <v>659.55</v>
      </c>
      <c r="I43" s="27">
        <v>1159.29</v>
      </c>
      <c r="J43" s="26">
        <v>1117.07</v>
      </c>
      <c r="K43" s="13">
        <v>1017.08</v>
      </c>
      <c r="L43" s="19">
        <v>841.42</v>
      </c>
      <c r="M43" s="19">
        <v>741.62</v>
      </c>
      <c r="N43" s="20">
        <v>803.96</v>
      </c>
      <c r="O43" s="21">
        <f>SUM(Tabla2[[#This Row],[Gener]:[Desembre]])</f>
        <v>9281.41</v>
      </c>
    </row>
    <row r="44" spans="1:15">
      <c r="A44" s="16">
        <v>40</v>
      </c>
      <c r="B44" s="17" t="s">
        <v>56</v>
      </c>
      <c r="C44" s="18">
        <v>230.07</v>
      </c>
      <c r="D44" s="19">
        <v>155.15</v>
      </c>
      <c r="E44" s="19">
        <v>166.5</v>
      </c>
      <c r="F44" s="19">
        <v>211.25</v>
      </c>
      <c r="G44" s="19">
        <v>345.86</v>
      </c>
      <c r="H44" s="19">
        <v>237.33</v>
      </c>
      <c r="I44" s="19">
        <v>313.60000000000002</v>
      </c>
      <c r="J44" s="19">
        <v>365.33</v>
      </c>
      <c r="K44" s="13">
        <v>310.3</v>
      </c>
      <c r="L44" s="19">
        <v>483.13</v>
      </c>
      <c r="M44" s="19">
        <v>266.13</v>
      </c>
      <c r="N44" s="20">
        <v>339.56</v>
      </c>
      <c r="O44" s="21">
        <f>SUM(Tabla2[[#This Row],[Gener]:[Desembre]])</f>
        <v>3424.21</v>
      </c>
    </row>
    <row r="45" spans="1:15" ht="15" thickBot="1">
      <c r="A45" s="28">
        <v>41</v>
      </c>
      <c r="B45" s="29" t="s">
        <v>57</v>
      </c>
      <c r="C45" s="12">
        <v>2265.0500000000002</v>
      </c>
      <c r="D45" s="13">
        <v>1617.32</v>
      </c>
      <c r="E45" s="13">
        <v>2466.8200000000002</v>
      </c>
      <c r="F45" s="30">
        <v>2008.25</v>
      </c>
      <c r="G45" s="30">
        <v>2589.4699999999998</v>
      </c>
      <c r="H45" s="30">
        <v>2493.33</v>
      </c>
      <c r="I45" s="30">
        <v>2394.3000000000002</v>
      </c>
      <c r="J45" s="13">
        <v>4031</v>
      </c>
      <c r="K45" s="13">
        <v>2991.58</v>
      </c>
      <c r="L45" s="30">
        <v>558.62</v>
      </c>
      <c r="M45" s="30"/>
      <c r="N45" s="31"/>
      <c r="O45" s="24">
        <f>SUM(Tabla2[[#This Row],[Gener]:[Desembre]])</f>
        <v>23415.74</v>
      </c>
    </row>
    <row r="46" spans="1:15" s="4" customFormat="1" ht="15" thickBot="1">
      <c r="A46" s="32"/>
      <c r="B46" s="6" t="s">
        <v>58</v>
      </c>
      <c r="C46" s="7">
        <f t="shared" ref="C46:L46" si="0">SUBTOTAL(109,C5:C45)</f>
        <v>428940.28999999992</v>
      </c>
      <c r="D46" s="8">
        <f t="shared" si="0"/>
        <v>316459.99999999988</v>
      </c>
      <c r="E46" s="8">
        <f t="shared" si="0"/>
        <v>388541.76999999996</v>
      </c>
      <c r="F46" s="8">
        <f t="shared" si="0"/>
        <v>382269.97999999986</v>
      </c>
      <c r="G46" s="8">
        <f t="shared" si="0"/>
        <v>424968.31999999995</v>
      </c>
      <c r="H46" s="8">
        <f t="shared" si="0"/>
        <v>420061.56999999989</v>
      </c>
      <c r="I46" s="8">
        <f t="shared" si="0"/>
        <v>468469.92999999993</v>
      </c>
      <c r="J46" s="8">
        <f t="shared" si="0"/>
        <v>424207.91000000003</v>
      </c>
      <c r="K46" s="8">
        <f t="shared" si="0"/>
        <v>433149.97000000003</v>
      </c>
      <c r="L46" s="8">
        <f t="shared" si="0"/>
        <v>469174.91000000003</v>
      </c>
      <c r="M46" s="8">
        <f>SUM(M5:M45)</f>
        <v>440119.99000000005</v>
      </c>
      <c r="N46" s="8">
        <f>SUM(N5:N45)</f>
        <v>473719.94000000012</v>
      </c>
      <c r="O46" s="5">
        <f>SUBTOTAL(109,O5:O45)</f>
        <v>5070084.580000001</v>
      </c>
    </row>
    <row r="47" spans="1:15" ht="15" thickBot="1">
      <c r="A47" s="33"/>
      <c r="B47" s="34" t="s">
        <v>59</v>
      </c>
      <c r="C47" s="35">
        <v>344921.04000000004</v>
      </c>
      <c r="D47" s="36">
        <v>293520.01999999996</v>
      </c>
      <c r="E47" s="36">
        <v>328374.52000000014</v>
      </c>
      <c r="F47" s="36">
        <v>305202.86000000004</v>
      </c>
      <c r="G47" s="36">
        <v>347761.99999999988</v>
      </c>
      <c r="H47" s="36">
        <v>372928.59</v>
      </c>
      <c r="I47" s="36">
        <v>375079.29000000004</v>
      </c>
      <c r="J47" s="36">
        <v>359090.86</v>
      </c>
      <c r="K47" s="36">
        <v>368494.88</v>
      </c>
      <c r="L47" s="36">
        <v>352978.14999999991</v>
      </c>
      <c r="M47" s="36">
        <v>321699.98999999987</v>
      </c>
      <c r="N47" s="37">
        <v>375279.97999999986</v>
      </c>
      <c r="O47" s="38">
        <f>SUM(Tabla2[[#This Row],[Gener]:[Desembre]])</f>
        <v>4145332.1799999997</v>
      </c>
    </row>
    <row r="48" spans="1:15">
      <c r="A48" s="39"/>
      <c r="B48" s="40" t="s">
        <v>60</v>
      </c>
      <c r="C48" s="41">
        <f>(C46/C47)-1</f>
        <v>0.24358980826452292</v>
      </c>
      <c r="D48" s="41">
        <f>(D46/D47)-1</f>
        <v>7.8154737111287842E-2</v>
      </c>
      <c r="E48" s="41">
        <f t="shared" ref="E48:O48" si="1">(E46/E47)-1</f>
        <v>0.18322752325606695</v>
      </c>
      <c r="F48" s="41">
        <f t="shared" si="1"/>
        <v>0.25251113308702222</v>
      </c>
      <c r="G48" s="41">
        <f t="shared" si="1"/>
        <v>0.22200907517210067</v>
      </c>
      <c r="H48" s="41">
        <f t="shared" si="1"/>
        <v>0.12638607300126781</v>
      </c>
      <c r="I48" s="41">
        <f t="shared" si="1"/>
        <v>0.24898906041973112</v>
      </c>
      <c r="J48" s="41">
        <f t="shared" si="1"/>
        <v>0.18133864504376418</v>
      </c>
      <c r="K48" s="41">
        <f t="shared" si="1"/>
        <v>0.17545722751968773</v>
      </c>
      <c r="L48" s="41">
        <f t="shared" si="1"/>
        <v>0.32918966797236648</v>
      </c>
      <c r="M48" s="41">
        <f t="shared" si="1"/>
        <v>0.36810694336670702</v>
      </c>
      <c r="N48" s="41">
        <f t="shared" si="1"/>
        <v>0.26231071532246486</v>
      </c>
      <c r="O48" s="41">
        <f t="shared" si="1"/>
        <v>0.22308282179692562</v>
      </c>
    </row>
    <row r="49" spans="2:15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1" spans="2:15">
      <c r="E51" s="45"/>
      <c r="H51" s="46"/>
    </row>
  </sheetData>
  <sheetProtection sheet="1" objects="1" scenarios="1"/>
  <pageMargins left="0.19685039370078741" right="0.23622047244094491" top="0.39370078740157483" bottom="0.45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P51"/>
  <sheetViews>
    <sheetView showZeros="0" topLeftCell="A19" zoomScale="90" zoomScaleNormal="90" workbookViewId="0">
      <pane xSplit="2" topLeftCell="C1" activePane="topRight" state="frozen"/>
      <selection pane="topRight" activeCell="C34" sqref="C34"/>
    </sheetView>
  </sheetViews>
  <sheetFormatPr baseColWidth="10" defaultColWidth="11.44140625" defaultRowHeight="14.4"/>
  <cols>
    <col min="1" max="1" width="5.77734375" style="1" customWidth="1"/>
    <col min="2" max="2" width="26.109375" style="44" bestFit="1" customWidth="1"/>
    <col min="3" max="6" width="11.44140625" style="3"/>
    <col min="7" max="10" width="11.44140625" style="3" customWidth="1"/>
    <col min="11" max="11" width="11.88671875" style="3" customWidth="1"/>
    <col min="12" max="12" width="11.44140625" style="3" customWidth="1"/>
    <col min="13" max="13" width="12.5546875" style="3" customWidth="1"/>
    <col min="14" max="14" width="12.33203125" style="3" customWidth="1"/>
    <col min="15" max="15" width="11.44140625" style="3"/>
    <col min="16" max="16384" width="11.44140625" style="1"/>
  </cols>
  <sheetData>
    <row r="2" spans="1:15" ht="15.6">
      <c r="B2" s="2" t="s">
        <v>0</v>
      </c>
    </row>
    <row r="3" spans="1:15" ht="15" thickBot="1">
      <c r="B3" s="1"/>
      <c r="C3" s="4" t="s">
        <v>61</v>
      </c>
    </row>
    <row r="4" spans="1:15" ht="15" thickBot="1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5" t="s">
        <v>16</v>
      </c>
    </row>
    <row r="5" spans="1:15">
      <c r="A5" s="10">
        <v>1</v>
      </c>
      <c r="B5" s="11" t="s">
        <v>17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47">
        <f>SUM(Tabla25[[#This Row],[Gener]:[Desembre]])</f>
        <v>0</v>
      </c>
    </row>
    <row r="6" spans="1:15">
      <c r="A6" s="16">
        <v>2</v>
      </c>
      <c r="B6" s="17" t="s">
        <v>18</v>
      </c>
      <c r="C6" s="18">
        <v>1780</v>
      </c>
      <c r="D6" s="19">
        <v>2000</v>
      </c>
      <c r="E6" s="19">
        <v>2680</v>
      </c>
      <c r="F6" s="19">
        <v>2380</v>
      </c>
      <c r="G6" s="19">
        <v>3020</v>
      </c>
      <c r="H6" s="19">
        <v>3200</v>
      </c>
      <c r="I6" s="19">
        <v>3033.85</v>
      </c>
      <c r="J6" s="19">
        <v>1420</v>
      </c>
      <c r="K6" s="19">
        <v>2780</v>
      </c>
      <c r="L6" s="19">
        <v>3400</v>
      </c>
      <c r="M6" s="19">
        <v>2320</v>
      </c>
      <c r="N6" s="48">
        <v>2000</v>
      </c>
      <c r="O6" s="49">
        <f>SUM(Tabla25[[#This Row],[Gener]:[Desembre]])</f>
        <v>30013.85</v>
      </c>
    </row>
    <row r="7" spans="1:15">
      <c r="A7" s="16">
        <v>3</v>
      </c>
      <c r="B7" s="17" t="s">
        <v>19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48"/>
      <c r="O7" s="49">
        <f>SUM(Tabla25[[#This Row],[Gener]:[Desembre]])</f>
        <v>0</v>
      </c>
    </row>
    <row r="8" spans="1:15">
      <c r="A8" s="16">
        <v>4</v>
      </c>
      <c r="B8" s="17" t="s">
        <v>20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48"/>
      <c r="O8" s="49">
        <f>SUM(Tabla25[[#This Row],[Gener]:[Desembre]])</f>
        <v>0</v>
      </c>
    </row>
    <row r="9" spans="1:15">
      <c r="A9" s="16">
        <v>5</v>
      </c>
      <c r="B9" s="17" t="s">
        <v>21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48"/>
      <c r="O9" s="49">
        <f>SUM(Tabla25[[#This Row],[Gener]:[Desembre]])</f>
        <v>0</v>
      </c>
    </row>
    <row r="10" spans="1:15">
      <c r="A10" s="16">
        <v>6</v>
      </c>
      <c r="B10" s="17" t="s">
        <v>22</v>
      </c>
      <c r="C10" s="18">
        <v>1600</v>
      </c>
      <c r="D10" s="19">
        <v>1160</v>
      </c>
      <c r="E10" s="19">
        <v>2300</v>
      </c>
      <c r="F10" s="19">
        <v>1880</v>
      </c>
      <c r="G10" s="19">
        <v>3140</v>
      </c>
      <c r="H10" s="19">
        <v>3820</v>
      </c>
      <c r="I10" s="19">
        <v>3920</v>
      </c>
      <c r="J10" s="19">
        <v>4360</v>
      </c>
      <c r="K10" s="19">
        <v>5440</v>
      </c>
      <c r="L10" s="19">
        <v>4720</v>
      </c>
      <c r="M10" s="19">
        <v>6000</v>
      </c>
      <c r="N10" s="48">
        <v>3420</v>
      </c>
      <c r="O10" s="49">
        <f>SUM(Tabla25[[#This Row],[Gener]:[Desembre]])</f>
        <v>41760</v>
      </c>
    </row>
    <row r="11" spans="1:15">
      <c r="A11" s="16">
        <v>7</v>
      </c>
      <c r="B11" s="22" t="s">
        <v>23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48"/>
      <c r="O11" s="49"/>
    </row>
    <row r="12" spans="1:15">
      <c r="A12" s="16">
        <v>8</v>
      </c>
      <c r="B12" s="23" t="s">
        <v>24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48"/>
      <c r="O12" s="50">
        <f>SUM(Tabla25[[#This Row],[Gener]:[Desembre]])</f>
        <v>0</v>
      </c>
    </row>
    <row r="13" spans="1:15">
      <c r="A13" s="16">
        <v>9</v>
      </c>
      <c r="B13" s="22" t="s">
        <v>25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8"/>
      <c r="O13" s="49">
        <f>SUM(Tabla25[[#This Row],[Gener]:[Desembre]])</f>
        <v>0</v>
      </c>
    </row>
    <row r="14" spans="1:15">
      <c r="A14" s="16">
        <v>10</v>
      </c>
      <c r="B14" s="11" t="s">
        <v>26</v>
      </c>
      <c r="C14" s="18">
        <v>2700</v>
      </c>
      <c r="D14" s="19">
        <v>2732</v>
      </c>
      <c r="E14" s="19">
        <v>2900</v>
      </c>
      <c r="F14" s="19">
        <v>2820</v>
      </c>
      <c r="G14" s="19">
        <v>3380</v>
      </c>
      <c r="H14" s="19">
        <v>4360</v>
      </c>
      <c r="I14" s="19">
        <v>3200</v>
      </c>
      <c r="J14" s="19">
        <v>2240</v>
      </c>
      <c r="K14" s="19">
        <v>4880</v>
      </c>
      <c r="L14" s="19">
        <v>7560</v>
      </c>
      <c r="M14" s="19">
        <v>7400</v>
      </c>
      <c r="N14" s="48">
        <v>7880</v>
      </c>
      <c r="O14" s="47">
        <f>SUM(Tabla25[[#This Row],[Gener]:[Desembre]])</f>
        <v>52052</v>
      </c>
    </row>
    <row r="15" spans="1:15">
      <c r="A15" s="16">
        <v>11</v>
      </c>
      <c r="B15" s="17" t="s">
        <v>27</v>
      </c>
      <c r="C15" s="18">
        <v>4700</v>
      </c>
      <c r="D15" s="19">
        <v>3560</v>
      </c>
      <c r="E15" s="19">
        <v>5060</v>
      </c>
      <c r="F15" s="19">
        <v>4820</v>
      </c>
      <c r="G15" s="19">
        <v>4226.67</v>
      </c>
      <c r="H15" s="19">
        <v>4908.42</v>
      </c>
      <c r="I15" s="19">
        <v>4420</v>
      </c>
      <c r="J15" s="19">
        <v>6223.08</v>
      </c>
      <c r="K15" s="19">
        <v>9900</v>
      </c>
      <c r="L15" s="19">
        <v>12145.09</v>
      </c>
      <c r="M15" s="19">
        <v>10640</v>
      </c>
      <c r="N15" s="48">
        <v>16440</v>
      </c>
      <c r="O15" s="49">
        <f>SUM(Tabla25[[#This Row],[Gener]:[Desembre]])</f>
        <v>87043.26</v>
      </c>
    </row>
    <row r="16" spans="1:15">
      <c r="A16" s="16">
        <v>12</v>
      </c>
      <c r="B16" s="17" t="s">
        <v>28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48"/>
      <c r="O16" s="49">
        <f>SUM(Tabla25[[#This Row],[Gener]:[Desembre]])</f>
        <v>0</v>
      </c>
    </row>
    <row r="17" spans="1:15">
      <c r="A17" s="16">
        <v>13</v>
      </c>
      <c r="B17" s="22" t="s">
        <v>29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48"/>
      <c r="O17" s="49">
        <f>SUM(Tabla25[[#This Row],[Gener]:[Desembre]])</f>
        <v>0</v>
      </c>
    </row>
    <row r="18" spans="1:15">
      <c r="A18" s="16">
        <v>14</v>
      </c>
      <c r="B18" s="17" t="s">
        <v>30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48"/>
      <c r="O18" s="49">
        <f>SUM(Tabla25[[#This Row],[Gener]:[Desembre]])</f>
        <v>0</v>
      </c>
    </row>
    <row r="19" spans="1:15">
      <c r="A19" s="16">
        <v>15</v>
      </c>
      <c r="B19" s="17" t="s">
        <v>31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48"/>
      <c r="O19" s="49">
        <f>SUM(Tabla25[[#This Row],[Gener]:[Desembre]])</f>
        <v>0</v>
      </c>
    </row>
    <row r="20" spans="1:15">
      <c r="A20" s="16">
        <v>16</v>
      </c>
      <c r="B20" s="17" t="s">
        <v>32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48"/>
      <c r="O20" s="49">
        <f>SUM(Tabla25[[#This Row],[Gener]:[Desembre]])</f>
        <v>0</v>
      </c>
    </row>
    <row r="21" spans="1:15">
      <c r="A21" s="16">
        <v>17</v>
      </c>
      <c r="B21" s="17" t="s">
        <v>33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48"/>
      <c r="O21" s="49">
        <f>SUM(Tabla25[[#This Row],[Gener]:[Desembre]])</f>
        <v>0</v>
      </c>
    </row>
    <row r="22" spans="1:15">
      <c r="A22" s="16">
        <v>18</v>
      </c>
      <c r="B22" s="17" t="s">
        <v>34</v>
      </c>
      <c r="C22" s="18">
        <v>24400</v>
      </c>
      <c r="D22" s="19">
        <v>21348</v>
      </c>
      <c r="E22" s="19">
        <v>24140</v>
      </c>
      <c r="F22" s="19">
        <v>25320</v>
      </c>
      <c r="G22" s="19">
        <v>24900</v>
      </c>
      <c r="H22" s="19">
        <v>31400</v>
      </c>
      <c r="I22" s="19">
        <v>32000</v>
      </c>
      <c r="J22" s="19">
        <v>18340</v>
      </c>
      <c r="K22" s="19">
        <v>27480</v>
      </c>
      <c r="L22" s="19">
        <v>30180</v>
      </c>
      <c r="M22" s="19">
        <v>32780</v>
      </c>
      <c r="N22" s="48">
        <v>26370</v>
      </c>
      <c r="O22" s="49">
        <f>SUM(Tabla25[[#This Row],[Gener]:[Desembre]])</f>
        <v>318658</v>
      </c>
    </row>
    <row r="23" spans="1:15">
      <c r="A23" s="16">
        <v>19</v>
      </c>
      <c r="B23" s="17" t="s">
        <v>35</v>
      </c>
      <c r="C23" s="18">
        <v>2520</v>
      </c>
      <c r="D23" s="19">
        <v>2620</v>
      </c>
      <c r="E23" s="19">
        <v>3940</v>
      </c>
      <c r="F23" s="19">
        <v>3740</v>
      </c>
      <c r="G23" s="19">
        <v>4020</v>
      </c>
      <c r="H23" s="19">
        <v>4780</v>
      </c>
      <c r="I23" s="19">
        <v>5160</v>
      </c>
      <c r="J23" s="19">
        <v>2800</v>
      </c>
      <c r="K23" s="19">
        <v>4480</v>
      </c>
      <c r="L23" s="19">
        <v>4660</v>
      </c>
      <c r="M23" s="19">
        <v>5660</v>
      </c>
      <c r="N23" s="48">
        <v>4400</v>
      </c>
      <c r="O23" s="49">
        <f>SUM(Tabla25[[#This Row],[Gener]:[Desembre]])</f>
        <v>48780</v>
      </c>
    </row>
    <row r="24" spans="1:15">
      <c r="A24" s="16">
        <v>20</v>
      </c>
      <c r="B24" s="17" t="s">
        <v>36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48"/>
      <c r="O24" s="49">
        <f>SUM(Tabla25[[#This Row],[Gener]:[Desembre]])</f>
        <v>0</v>
      </c>
    </row>
    <row r="25" spans="1:15">
      <c r="A25" s="16">
        <v>21</v>
      </c>
      <c r="B25" s="17" t="s">
        <v>37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48"/>
      <c r="O25" s="49">
        <f>SUM(Tabla25[[#This Row],[Gener]:[Desembre]])</f>
        <v>0</v>
      </c>
    </row>
    <row r="26" spans="1:15">
      <c r="A26" s="16">
        <v>22</v>
      </c>
      <c r="B26" s="17" t="s">
        <v>38</v>
      </c>
      <c r="C26" s="18">
        <v>3060</v>
      </c>
      <c r="D26" s="19">
        <v>2540</v>
      </c>
      <c r="E26" s="19">
        <v>3540</v>
      </c>
      <c r="F26" s="19">
        <v>3120</v>
      </c>
      <c r="G26" s="19">
        <v>3180</v>
      </c>
      <c r="H26" s="19">
        <v>3520</v>
      </c>
      <c r="I26" s="19">
        <v>3900</v>
      </c>
      <c r="J26" s="19">
        <v>2360</v>
      </c>
      <c r="K26" s="19">
        <v>3880</v>
      </c>
      <c r="L26" s="19">
        <v>3460</v>
      </c>
      <c r="M26" s="19">
        <v>4480</v>
      </c>
      <c r="N26" s="48">
        <v>4140</v>
      </c>
      <c r="O26" s="49">
        <f>SUM(Tabla25[[#This Row],[Gener]:[Desembre]])</f>
        <v>41180</v>
      </c>
    </row>
    <row r="27" spans="1:15">
      <c r="A27" s="16">
        <v>23</v>
      </c>
      <c r="B27" s="22" t="s">
        <v>39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48"/>
      <c r="O27" s="49">
        <f>SUM(Tabla25[[#This Row],[Gener]:[Desembre]])</f>
        <v>0</v>
      </c>
    </row>
    <row r="28" spans="1:15">
      <c r="A28" s="16">
        <v>24</v>
      </c>
      <c r="B28" s="22" t="s">
        <v>40</v>
      </c>
      <c r="C28" s="51">
        <v>9640</v>
      </c>
      <c r="D28" s="52">
        <v>9040</v>
      </c>
      <c r="E28" s="52">
        <v>14680</v>
      </c>
      <c r="F28" s="52">
        <v>11820</v>
      </c>
      <c r="G28" s="52">
        <v>12660</v>
      </c>
      <c r="H28" s="52">
        <v>16980</v>
      </c>
      <c r="I28" s="53">
        <v>12060</v>
      </c>
      <c r="J28" s="54">
        <v>15760</v>
      </c>
      <c r="K28" s="19">
        <v>11620</v>
      </c>
      <c r="L28" s="19">
        <v>10660</v>
      </c>
      <c r="M28" s="19">
        <v>11380</v>
      </c>
      <c r="N28" s="48">
        <v>12040</v>
      </c>
      <c r="O28" s="49">
        <f>SUM(Tabla25[[#This Row],[Gener]:[Desembre]])</f>
        <v>148340</v>
      </c>
    </row>
    <row r="29" spans="1:15">
      <c r="A29" s="16">
        <v>25</v>
      </c>
      <c r="B29" s="17" t="s">
        <v>41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48"/>
      <c r="O29" s="49">
        <f>SUM(Tabla25[[#This Row],[Gener]:[Desembre]])</f>
        <v>0</v>
      </c>
    </row>
    <row r="30" spans="1:15">
      <c r="A30" s="16">
        <v>26</v>
      </c>
      <c r="B30" s="22" t="s">
        <v>42</v>
      </c>
      <c r="C30" s="18">
        <v>8620</v>
      </c>
      <c r="D30" s="19">
        <v>4780</v>
      </c>
      <c r="E30" s="19">
        <v>5820</v>
      </c>
      <c r="F30" s="19">
        <v>4960</v>
      </c>
      <c r="G30" s="19">
        <v>6560</v>
      </c>
      <c r="H30" s="19">
        <v>5460</v>
      </c>
      <c r="I30" s="19">
        <v>5969</v>
      </c>
      <c r="J30" s="19">
        <v>6580</v>
      </c>
      <c r="K30" s="19">
        <v>5140</v>
      </c>
      <c r="L30" s="19">
        <v>6460</v>
      </c>
      <c r="M30" s="19">
        <v>4900</v>
      </c>
      <c r="N30" s="48">
        <v>4840</v>
      </c>
      <c r="O30" s="49">
        <f>SUM(Tabla25[[#This Row],[Gener]:[Desembre]])</f>
        <v>70089</v>
      </c>
    </row>
    <row r="31" spans="1:15">
      <c r="A31" s="16">
        <v>27</v>
      </c>
      <c r="B31" s="22" t="s">
        <v>43</v>
      </c>
      <c r="C31" s="51">
        <v>7020</v>
      </c>
      <c r="D31" s="52">
        <v>6400</v>
      </c>
      <c r="E31" s="52">
        <v>8780</v>
      </c>
      <c r="F31" s="52">
        <v>1560</v>
      </c>
      <c r="G31" s="19"/>
      <c r="H31" s="19"/>
      <c r="I31" s="19"/>
      <c r="J31" s="19"/>
      <c r="K31" s="19"/>
      <c r="L31" s="19"/>
      <c r="M31" s="19"/>
      <c r="N31" s="48"/>
      <c r="O31" s="49">
        <f>SUM(Tabla25[[#This Row],[Gener]:[Desembre]])</f>
        <v>23760</v>
      </c>
    </row>
    <row r="32" spans="1:15">
      <c r="A32" s="16">
        <v>28</v>
      </c>
      <c r="B32" s="22" t="s">
        <v>44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48"/>
      <c r="O32" s="49">
        <f>SUM(Tabla25[[#This Row],[Gener]:[Desembre]])</f>
        <v>0</v>
      </c>
    </row>
    <row r="33" spans="1:15">
      <c r="A33" s="16">
        <v>29</v>
      </c>
      <c r="B33" s="22" t="s">
        <v>45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48"/>
      <c r="O33" s="49">
        <f>SUM(Tabla25[[#This Row],[Gener]:[Desembre]])</f>
        <v>0</v>
      </c>
    </row>
    <row r="34" spans="1:15">
      <c r="A34" s="16">
        <v>30</v>
      </c>
      <c r="B34" s="22" t="s">
        <v>46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>
        <v>5680</v>
      </c>
      <c r="N34" s="48">
        <v>12040</v>
      </c>
      <c r="O34" s="49">
        <f>SUM(Tabla25[[#This Row],[Gener]:[Desembre]])</f>
        <v>17720</v>
      </c>
    </row>
    <row r="35" spans="1:15">
      <c r="A35" s="16">
        <v>31</v>
      </c>
      <c r="B35" s="22" t="s">
        <v>47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48"/>
      <c r="O35" s="49">
        <f>SUM(Tabla25[[#This Row],[Gener]:[Desembre]])</f>
        <v>0</v>
      </c>
    </row>
    <row r="36" spans="1:15">
      <c r="A36" s="16">
        <v>32</v>
      </c>
      <c r="B36" s="22" t="s">
        <v>48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48"/>
      <c r="O36" s="49">
        <f>SUM(Tabla25[[#This Row],[Gener]:[Desembre]])</f>
        <v>0</v>
      </c>
    </row>
    <row r="37" spans="1:15">
      <c r="A37" s="16">
        <v>33</v>
      </c>
      <c r="B37" s="17" t="s">
        <v>49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48"/>
      <c r="O37" s="49">
        <f>SUM(Tabla25[[#This Row],[Gener]:[Desembre]])</f>
        <v>0</v>
      </c>
    </row>
    <row r="38" spans="1:15">
      <c r="A38" s="16">
        <v>34</v>
      </c>
      <c r="B38" s="17" t="s">
        <v>50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48"/>
      <c r="O38" s="49">
        <f>SUM(Tabla25[[#This Row],[Gener]:[Desembre]])</f>
        <v>0</v>
      </c>
    </row>
    <row r="39" spans="1:15">
      <c r="A39" s="16">
        <v>35</v>
      </c>
      <c r="B39" s="17" t="s">
        <v>51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48"/>
      <c r="O39" s="49">
        <f>SUM(Tabla25[[#This Row],[Gener]:[Desembre]])</f>
        <v>0</v>
      </c>
    </row>
    <row r="40" spans="1:15">
      <c r="A40" s="16">
        <v>36</v>
      </c>
      <c r="B40" s="17" t="s">
        <v>52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48"/>
      <c r="O40" s="49">
        <f>SUM(Tabla25[[#This Row],[Gener]:[Desembre]])</f>
        <v>0</v>
      </c>
    </row>
    <row r="41" spans="1:15">
      <c r="A41" s="16">
        <v>37</v>
      </c>
      <c r="B41" s="17" t="s">
        <v>53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8"/>
      <c r="O41" s="49">
        <f>SUM(Tabla25[[#This Row],[Gener]:[Desembre]])</f>
        <v>0</v>
      </c>
    </row>
    <row r="42" spans="1:15">
      <c r="A42" s="16">
        <v>38</v>
      </c>
      <c r="B42" s="17" t="s">
        <v>54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48"/>
      <c r="O42" s="49">
        <f>SUM(Tabla25[[#This Row],[Gener]:[Desembre]])</f>
        <v>0</v>
      </c>
    </row>
    <row r="43" spans="1:15">
      <c r="A43" s="16">
        <v>39</v>
      </c>
      <c r="B43" s="17" t="s">
        <v>55</v>
      </c>
      <c r="C43" s="51">
        <v>5820</v>
      </c>
      <c r="D43" s="52">
        <v>3240</v>
      </c>
      <c r="E43" s="52">
        <v>6600</v>
      </c>
      <c r="F43" s="52">
        <v>5380</v>
      </c>
      <c r="G43" s="52">
        <v>5980</v>
      </c>
      <c r="H43" s="52">
        <v>5780</v>
      </c>
      <c r="I43" s="53">
        <v>5580</v>
      </c>
      <c r="J43" s="54">
        <v>7480</v>
      </c>
      <c r="K43" s="19">
        <v>5760</v>
      </c>
      <c r="L43" s="19">
        <v>6800</v>
      </c>
      <c r="M43" s="19">
        <v>4780</v>
      </c>
      <c r="N43" s="48">
        <v>4860</v>
      </c>
      <c r="O43" s="49">
        <f>SUM(Tabla25[[#This Row],[Gener]:[Desembre]])</f>
        <v>68060</v>
      </c>
    </row>
    <row r="44" spans="1:15">
      <c r="A44" s="16">
        <v>40</v>
      </c>
      <c r="B44" s="17" t="s">
        <v>56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49">
        <f>SUM(Tabla25[[#This Row],[Gener]:[Desembre]])</f>
        <v>0</v>
      </c>
    </row>
    <row r="45" spans="1:15" ht="15" thickBot="1">
      <c r="A45" s="28">
        <v>41</v>
      </c>
      <c r="B45" s="29" t="s">
        <v>57</v>
      </c>
      <c r="C45" s="12"/>
      <c r="D45" s="13"/>
      <c r="E45" s="13"/>
      <c r="F45" s="30"/>
      <c r="G45" s="30"/>
      <c r="H45" s="30"/>
      <c r="I45" s="30"/>
      <c r="J45" s="13"/>
      <c r="K45" s="13"/>
      <c r="L45" s="30"/>
      <c r="M45" s="30"/>
      <c r="N45" s="31"/>
      <c r="O45" s="50">
        <f>SUM(Tabla25[[#This Row],[Gener]:[Desembre]])</f>
        <v>0</v>
      </c>
    </row>
    <row r="46" spans="1:15" s="4" customFormat="1" ht="15" thickBot="1">
      <c r="A46" s="32"/>
      <c r="B46" s="6" t="s">
        <v>58</v>
      </c>
      <c r="C46" s="7">
        <f t="shared" ref="C46:L46" si="0">SUBTOTAL(109,C5:C45)</f>
        <v>71860</v>
      </c>
      <c r="D46" s="8">
        <f t="shared" si="0"/>
        <v>59420</v>
      </c>
      <c r="E46" s="8">
        <f t="shared" si="0"/>
        <v>80440</v>
      </c>
      <c r="F46" s="8">
        <f t="shared" si="0"/>
        <v>67800</v>
      </c>
      <c r="G46" s="8">
        <f t="shared" si="0"/>
        <v>71066.67</v>
      </c>
      <c r="H46" s="8">
        <f t="shared" si="0"/>
        <v>84208.42</v>
      </c>
      <c r="I46" s="8">
        <f t="shared" si="0"/>
        <v>79242.850000000006</v>
      </c>
      <c r="J46" s="8">
        <f t="shared" si="0"/>
        <v>67563.08</v>
      </c>
      <c r="K46" s="8">
        <f t="shared" si="0"/>
        <v>81360</v>
      </c>
      <c r="L46" s="8">
        <f t="shared" si="0"/>
        <v>90045.09</v>
      </c>
      <c r="M46" s="8">
        <f>SUM(M5:M45)</f>
        <v>96020</v>
      </c>
      <c r="N46" s="8">
        <f>SUM(N5:N45)</f>
        <v>98430</v>
      </c>
      <c r="O46" s="5">
        <f>SUBTOTAL(109,O5:O45)</f>
        <v>947456.11</v>
      </c>
    </row>
    <row r="47" spans="1:15" ht="15" thickBot="1">
      <c r="A47" s="33"/>
      <c r="B47" s="34" t="s">
        <v>59</v>
      </c>
      <c r="C47" s="35">
        <v>67660</v>
      </c>
      <c r="D47" s="36">
        <v>59271</v>
      </c>
      <c r="E47" s="36">
        <v>72263.45</v>
      </c>
      <c r="F47" s="36">
        <v>60711.72</v>
      </c>
      <c r="G47" s="36">
        <v>70845</v>
      </c>
      <c r="H47" s="36">
        <v>76760</v>
      </c>
      <c r="I47" s="36">
        <v>65688</v>
      </c>
      <c r="J47" s="36">
        <v>54116</v>
      </c>
      <c r="K47" s="36">
        <v>69541.14</v>
      </c>
      <c r="L47" s="36">
        <v>66092.820000000007</v>
      </c>
      <c r="M47" s="36">
        <v>64254</v>
      </c>
      <c r="N47" s="37">
        <v>64774</v>
      </c>
      <c r="O47" s="38">
        <f>SUM(Tabla25[[#This Row],[Gener]:[Desembre]])</f>
        <v>791977.13000000012</v>
      </c>
    </row>
    <row r="48" spans="1:15">
      <c r="A48" s="39"/>
      <c r="B48" s="40" t="s">
        <v>60</v>
      </c>
      <c r="C48" s="41">
        <f>(C46/C47)-1</f>
        <v>6.2075081288796907E-2</v>
      </c>
      <c r="D48" s="41">
        <f>(D46/D47)-1</f>
        <v>2.5138769381316539E-3</v>
      </c>
      <c r="E48" s="41">
        <f t="shared" ref="E48:O48" si="1">(E46/E47)-1</f>
        <v>0.11314917845743611</v>
      </c>
      <c r="F48" s="41">
        <f t="shared" si="1"/>
        <v>0.11675307502406462</v>
      </c>
      <c r="G48" s="41">
        <f t="shared" si="1"/>
        <v>3.1289434681345263E-3</v>
      </c>
      <c r="H48" s="41">
        <f t="shared" si="1"/>
        <v>9.7035174570088589E-2</v>
      </c>
      <c r="I48" s="41">
        <f t="shared" si="1"/>
        <v>0.20635199732066756</v>
      </c>
      <c r="J48" s="41">
        <f t="shared" si="1"/>
        <v>0.24848621479784172</v>
      </c>
      <c r="K48" s="41">
        <f t="shared" si="1"/>
        <v>0.16995493602779588</v>
      </c>
      <c r="L48" s="41">
        <f t="shared" si="1"/>
        <v>0.36240351069904397</v>
      </c>
      <c r="M48" s="41">
        <f t="shared" si="1"/>
        <v>0.49438167273632772</v>
      </c>
      <c r="N48" s="41">
        <f t="shared" si="1"/>
        <v>0.51959119399759168</v>
      </c>
      <c r="O48" s="41">
        <f t="shared" si="1"/>
        <v>0.19631751235038797</v>
      </c>
    </row>
    <row r="49" spans="2:16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2:16">
      <c r="P50" s="55"/>
    </row>
    <row r="51" spans="2:16">
      <c r="E51" s="45"/>
      <c r="H51" s="46"/>
      <c r="P51" s="55"/>
    </row>
  </sheetData>
  <sheetProtection sheet="1" objects="1" scenarios="1"/>
  <pageMargins left="0.19685039370078741" right="0.23622047244094491" top="0.39370078740157483" bottom="0.47" header="0.19685039370078741" footer="0.26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O48"/>
  <sheetViews>
    <sheetView showZeros="0" zoomScale="90" zoomScaleNormal="90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E25" sqref="E25"/>
    </sheetView>
  </sheetViews>
  <sheetFormatPr baseColWidth="10" defaultColWidth="11.44140625" defaultRowHeight="14.4"/>
  <cols>
    <col min="1" max="1" width="5.33203125" style="1" customWidth="1"/>
    <col min="2" max="2" width="26.109375" style="44" bestFit="1" customWidth="1"/>
    <col min="3" max="10" width="11.44140625" style="3"/>
    <col min="11" max="11" width="11.44140625" style="3" customWidth="1"/>
    <col min="12" max="12" width="11.44140625" style="3"/>
    <col min="13" max="14" width="11.44140625" style="3" customWidth="1"/>
    <col min="15" max="15" width="11.44140625" style="3"/>
    <col min="16" max="16384" width="11.44140625" style="1"/>
  </cols>
  <sheetData>
    <row r="2" spans="1:15" ht="15.6">
      <c r="B2" s="2" t="s">
        <v>62</v>
      </c>
    </row>
    <row r="3" spans="1:15" ht="15" thickBot="1">
      <c r="C3" s="4" t="s">
        <v>63</v>
      </c>
    </row>
    <row r="4" spans="1:15" ht="15" thickBot="1">
      <c r="A4" s="5" t="s">
        <v>64</v>
      </c>
      <c r="B4" s="6" t="s">
        <v>3</v>
      </c>
      <c r="C4" s="56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57" t="s">
        <v>15</v>
      </c>
      <c r="O4" s="58" t="s">
        <v>16</v>
      </c>
    </row>
    <row r="5" spans="1:15">
      <c r="A5" s="59">
        <v>1</v>
      </c>
      <c r="B5" s="60" t="s">
        <v>17</v>
      </c>
      <c r="C5" s="61">
        <v>9556.0400000000009</v>
      </c>
      <c r="D5" s="62">
        <v>7674.49</v>
      </c>
      <c r="E5" s="63">
        <v>8368.33</v>
      </c>
      <c r="F5" s="64">
        <v>8704.31</v>
      </c>
      <c r="G5" s="64">
        <v>10793.99</v>
      </c>
      <c r="H5" s="64">
        <v>9560.4599999999991</v>
      </c>
      <c r="I5" s="64">
        <v>11185.63</v>
      </c>
      <c r="J5" s="64">
        <v>10801.630000000001</v>
      </c>
      <c r="K5" s="64">
        <v>9731.2199999999993</v>
      </c>
      <c r="L5" s="64">
        <v>11228.91</v>
      </c>
      <c r="M5" s="64">
        <v>9093.3799999999992</v>
      </c>
      <c r="N5" s="65">
        <v>9390.17</v>
      </c>
      <c r="O5" s="66">
        <f>SUM(Tabla3[[#This Row],[Gener]:[Desembre]])</f>
        <v>116088.56000000001</v>
      </c>
    </row>
    <row r="6" spans="1:15">
      <c r="A6" s="16">
        <v>2</v>
      </c>
      <c r="B6" s="67" t="s">
        <v>18</v>
      </c>
      <c r="C6" s="68">
        <v>9624.5700000000015</v>
      </c>
      <c r="D6" s="69">
        <v>6708.58</v>
      </c>
      <c r="E6" s="70">
        <v>10570.6</v>
      </c>
      <c r="F6" s="19">
        <v>8576.369999999999</v>
      </c>
      <c r="G6" s="19">
        <v>11594.47</v>
      </c>
      <c r="H6" s="19">
        <v>8918.23</v>
      </c>
      <c r="I6" s="19">
        <v>12085.61</v>
      </c>
      <c r="J6" s="19">
        <v>9934.07</v>
      </c>
      <c r="K6" s="19">
        <v>9224.82</v>
      </c>
      <c r="L6" s="19">
        <v>11541.02</v>
      </c>
      <c r="M6" s="19">
        <v>9120</v>
      </c>
      <c r="N6" s="48">
        <v>9686.67</v>
      </c>
      <c r="O6" s="71">
        <f>SUM(Tabla3[[#This Row],[Gener]:[Desembre]])</f>
        <v>117585.01000000001</v>
      </c>
    </row>
    <row r="7" spans="1:15">
      <c r="A7" s="16">
        <v>3</v>
      </c>
      <c r="B7" s="67" t="s">
        <v>19</v>
      </c>
      <c r="C7" s="68">
        <v>36420.82</v>
      </c>
      <c r="D7" s="69">
        <v>29856.53</v>
      </c>
      <c r="E7" s="70">
        <v>36920.629999999997</v>
      </c>
      <c r="F7" s="19">
        <v>35600.21</v>
      </c>
      <c r="G7" s="19">
        <v>34901.230000000003</v>
      </c>
      <c r="H7" s="19">
        <v>34641.94</v>
      </c>
      <c r="I7" s="19">
        <v>39867.42</v>
      </c>
      <c r="J7" s="19">
        <v>37787.47</v>
      </c>
      <c r="K7" s="19">
        <v>33049</v>
      </c>
      <c r="L7" s="19">
        <v>38271.519999999997</v>
      </c>
      <c r="M7" s="19">
        <v>37780.199999999997</v>
      </c>
      <c r="N7" s="48">
        <v>39669.909999999996</v>
      </c>
      <c r="O7" s="71">
        <f>SUM(Tabla3[[#This Row],[Gener]:[Desembre]])</f>
        <v>434766.88</v>
      </c>
    </row>
    <row r="8" spans="1:15">
      <c r="A8" s="16">
        <v>4</v>
      </c>
      <c r="B8" s="67" t="s">
        <v>20</v>
      </c>
      <c r="C8" s="68">
        <v>1342.4</v>
      </c>
      <c r="D8" s="69">
        <v>833.16</v>
      </c>
      <c r="E8" s="70">
        <v>1692.12</v>
      </c>
      <c r="F8" s="19">
        <v>1310.3399999999999</v>
      </c>
      <c r="G8" s="19">
        <v>1742.93</v>
      </c>
      <c r="H8" s="19">
        <v>1233.52</v>
      </c>
      <c r="I8" s="19">
        <v>1288.23</v>
      </c>
      <c r="J8" s="19">
        <v>2385.3000000000002</v>
      </c>
      <c r="K8" s="19">
        <v>1228.18</v>
      </c>
      <c r="L8" s="19">
        <v>2001.53</v>
      </c>
      <c r="M8" s="19">
        <v>1295.73</v>
      </c>
      <c r="N8" s="48">
        <v>1506.44</v>
      </c>
      <c r="O8" s="71">
        <f>SUM(Tabla3[[#This Row],[Gener]:[Desembre]])</f>
        <v>17859.88</v>
      </c>
    </row>
    <row r="9" spans="1:15">
      <c r="A9" s="16">
        <v>5</v>
      </c>
      <c r="B9" s="67" t="s">
        <v>21</v>
      </c>
      <c r="C9" s="68">
        <v>12581.91</v>
      </c>
      <c r="D9" s="69">
        <v>11503.21</v>
      </c>
      <c r="E9" s="70">
        <v>11468.42</v>
      </c>
      <c r="F9" s="19">
        <v>11487.09</v>
      </c>
      <c r="G9" s="19">
        <v>13178.390000000001</v>
      </c>
      <c r="H9" s="19">
        <v>12490.88</v>
      </c>
      <c r="I9" s="19">
        <v>12471.39</v>
      </c>
      <c r="J9" s="19">
        <v>12446.77</v>
      </c>
      <c r="K9" s="19">
        <v>13108.17</v>
      </c>
      <c r="L9" s="19">
        <v>13168.64</v>
      </c>
      <c r="M9" s="19">
        <v>11649.16</v>
      </c>
      <c r="N9" s="48">
        <v>12402.47</v>
      </c>
      <c r="O9" s="71">
        <f>SUM(Tabla3[[#This Row],[Gener]:[Desembre]])</f>
        <v>147956.5</v>
      </c>
    </row>
    <row r="10" spans="1:15">
      <c r="A10" s="16">
        <v>6</v>
      </c>
      <c r="B10" s="67" t="s">
        <v>22</v>
      </c>
      <c r="C10" s="68">
        <v>23357.01</v>
      </c>
      <c r="D10" s="69">
        <v>20836.59</v>
      </c>
      <c r="E10" s="70">
        <v>23786.2</v>
      </c>
      <c r="F10" s="19">
        <v>24426.66</v>
      </c>
      <c r="G10" s="19">
        <v>24696.510000000002</v>
      </c>
      <c r="H10" s="19">
        <v>23383.75</v>
      </c>
      <c r="I10" s="19">
        <v>25118.980000000003</v>
      </c>
      <c r="J10" s="19">
        <v>23296.16</v>
      </c>
      <c r="K10" s="19">
        <v>23190.57</v>
      </c>
      <c r="L10" s="19">
        <v>26019.32</v>
      </c>
      <c r="M10" s="19">
        <v>24772.41</v>
      </c>
      <c r="N10" s="48">
        <v>26201.29</v>
      </c>
      <c r="O10" s="71">
        <f>SUM(Tabla3[[#This Row],[Gener]:[Desembre]])</f>
        <v>289085.45</v>
      </c>
    </row>
    <row r="11" spans="1:15">
      <c r="A11" s="16">
        <v>7</v>
      </c>
      <c r="B11" s="72" t="s">
        <v>23</v>
      </c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76"/>
    </row>
    <row r="12" spans="1:15">
      <c r="A12" s="16">
        <v>8</v>
      </c>
      <c r="B12" s="67" t="s">
        <v>24</v>
      </c>
      <c r="C12" s="68">
        <v>2314.88</v>
      </c>
      <c r="D12" s="69">
        <v>1483.05</v>
      </c>
      <c r="E12" s="70">
        <v>2808.38</v>
      </c>
      <c r="F12" s="77">
        <v>2325.91</v>
      </c>
      <c r="G12" s="77">
        <v>2873.39</v>
      </c>
      <c r="H12" s="77">
        <v>2045.59</v>
      </c>
      <c r="I12" s="77">
        <v>2187.79</v>
      </c>
      <c r="J12" s="77">
        <v>4218.1400000000003</v>
      </c>
      <c r="K12" s="77">
        <v>2483.65</v>
      </c>
      <c r="L12" s="77">
        <v>3328.81</v>
      </c>
      <c r="M12" s="77">
        <v>2147.62</v>
      </c>
      <c r="N12" s="78">
        <v>2567.86</v>
      </c>
      <c r="O12" s="71">
        <f>SUM(Tabla3[[#This Row],[Gener]:[Desembre]])</f>
        <v>30785.070000000003</v>
      </c>
    </row>
    <row r="13" spans="1:15">
      <c r="A13" s="16">
        <v>9</v>
      </c>
      <c r="B13" s="72" t="s">
        <v>25</v>
      </c>
      <c r="C13" s="68">
        <v>89.65</v>
      </c>
      <c r="D13" s="69">
        <v>159.61000000000001</v>
      </c>
      <c r="E13" s="70">
        <v>163.36000000000001</v>
      </c>
      <c r="F13" s="19">
        <v>155.16</v>
      </c>
      <c r="G13" s="19">
        <v>207.31</v>
      </c>
      <c r="H13" s="19">
        <v>167.1</v>
      </c>
      <c r="I13" s="19">
        <v>175.84</v>
      </c>
      <c r="J13" s="19">
        <v>103.1</v>
      </c>
      <c r="K13" s="19">
        <v>185.61</v>
      </c>
      <c r="L13" s="19">
        <v>203.29</v>
      </c>
      <c r="M13" s="19">
        <v>198.75</v>
      </c>
      <c r="N13" s="48">
        <v>109.62</v>
      </c>
      <c r="O13" s="71">
        <f>SUM(Tabla3[[#This Row],[Gener]:[Desembre]])</f>
        <v>1918.3999999999996</v>
      </c>
    </row>
    <row r="14" spans="1:15">
      <c r="A14" s="16">
        <v>10</v>
      </c>
      <c r="B14" s="72" t="s">
        <v>26</v>
      </c>
      <c r="C14" s="68">
        <v>22069.170000000002</v>
      </c>
      <c r="D14" s="69">
        <v>18428.11</v>
      </c>
      <c r="E14" s="70">
        <v>20699.669999999998</v>
      </c>
      <c r="F14" s="19">
        <v>19330.22</v>
      </c>
      <c r="G14" s="19">
        <v>22089.879999999997</v>
      </c>
      <c r="H14" s="19">
        <v>21422.22</v>
      </c>
      <c r="I14" s="19">
        <v>22931.480000000003</v>
      </c>
      <c r="J14" s="19">
        <v>20262.43</v>
      </c>
      <c r="K14" s="19">
        <v>19469.95</v>
      </c>
      <c r="L14" s="19">
        <v>22792.38</v>
      </c>
      <c r="M14" s="19">
        <v>20822.59</v>
      </c>
      <c r="N14" s="48">
        <v>23886.69</v>
      </c>
      <c r="O14" s="71">
        <f>SUM(Tabla3[[#This Row],[Gener]:[Desembre]])</f>
        <v>254204.79</v>
      </c>
    </row>
    <row r="15" spans="1:15">
      <c r="A15" s="16">
        <v>11</v>
      </c>
      <c r="B15" s="67" t="s">
        <v>27</v>
      </c>
      <c r="C15" s="68">
        <v>66572.94</v>
      </c>
      <c r="D15" s="69">
        <v>59620.090000000004</v>
      </c>
      <c r="E15" s="70">
        <v>65845.05</v>
      </c>
      <c r="F15" s="19">
        <v>69167.47</v>
      </c>
      <c r="G15" s="19">
        <v>70687.289999999994</v>
      </c>
      <c r="H15" s="19">
        <v>68109.490000000005</v>
      </c>
      <c r="I15" s="19">
        <v>71382.989999999991</v>
      </c>
      <c r="J15" s="19">
        <v>68190.790000000008</v>
      </c>
      <c r="K15" s="19">
        <v>69885.23</v>
      </c>
      <c r="L15" s="19">
        <v>80229.740000000005</v>
      </c>
      <c r="M15" s="19">
        <v>77135.349999999991</v>
      </c>
      <c r="N15" s="48">
        <v>71842.289999999994</v>
      </c>
      <c r="O15" s="71">
        <f>SUM(Tabla3[[#This Row],[Gener]:[Desembre]])</f>
        <v>838668.72</v>
      </c>
    </row>
    <row r="16" spans="1:15">
      <c r="A16" s="16">
        <v>12</v>
      </c>
      <c r="B16" s="67" t="s">
        <v>28</v>
      </c>
      <c r="C16" s="68">
        <v>2934.53</v>
      </c>
      <c r="D16" s="69">
        <v>2668.84</v>
      </c>
      <c r="E16" s="70">
        <v>2473.62</v>
      </c>
      <c r="F16" s="19">
        <v>2708.83</v>
      </c>
      <c r="G16" s="19">
        <v>3485.03</v>
      </c>
      <c r="H16" s="19">
        <v>2817.54</v>
      </c>
      <c r="I16" s="19">
        <v>4375.33</v>
      </c>
      <c r="J16" s="19">
        <v>3143.81</v>
      </c>
      <c r="K16" s="19">
        <v>3190.5</v>
      </c>
      <c r="L16" s="19">
        <v>3348.46</v>
      </c>
      <c r="M16" s="19">
        <v>3156.64</v>
      </c>
      <c r="N16" s="48">
        <v>2583.13</v>
      </c>
      <c r="O16" s="71">
        <f>SUM(Tabla3[[#This Row],[Gener]:[Desembre]])</f>
        <v>36886.26</v>
      </c>
    </row>
    <row r="17" spans="1:15">
      <c r="A17" s="16">
        <v>13</v>
      </c>
      <c r="B17" s="72" t="s">
        <v>29</v>
      </c>
      <c r="C17" s="68">
        <v>14220.179999999998</v>
      </c>
      <c r="D17" s="69">
        <v>11725.5</v>
      </c>
      <c r="E17" s="70">
        <v>12947.81</v>
      </c>
      <c r="F17" s="19">
        <v>13132.86</v>
      </c>
      <c r="G17" s="19">
        <v>13445.89</v>
      </c>
      <c r="H17" s="19">
        <v>13832.619999999999</v>
      </c>
      <c r="I17" s="19">
        <v>14097.050000000001</v>
      </c>
      <c r="J17" s="19">
        <v>12274.94</v>
      </c>
      <c r="K17" s="19">
        <v>13091</v>
      </c>
      <c r="L17" s="19">
        <v>12221.64</v>
      </c>
      <c r="M17" s="19">
        <v>14248.039999999999</v>
      </c>
      <c r="N17" s="48">
        <v>14751.56</v>
      </c>
      <c r="O17" s="71">
        <f>SUM(Tabla3[[#This Row],[Gener]:[Desembre]])</f>
        <v>159989.09</v>
      </c>
    </row>
    <row r="18" spans="1:15">
      <c r="A18" s="16">
        <v>14</v>
      </c>
      <c r="B18" s="67" t="s">
        <v>30</v>
      </c>
      <c r="C18" s="68">
        <v>497.96</v>
      </c>
      <c r="D18" s="69">
        <v>412.96</v>
      </c>
      <c r="E18" s="70">
        <v>509.56</v>
      </c>
      <c r="F18" s="19">
        <v>458.17</v>
      </c>
      <c r="G18" s="19">
        <v>467.74</v>
      </c>
      <c r="H18" s="19">
        <v>626.32000000000005</v>
      </c>
      <c r="I18" s="19">
        <v>606.59</v>
      </c>
      <c r="J18" s="19">
        <v>421.01</v>
      </c>
      <c r="K18" s="19">
        <v>481.14</v>
      </c>
      <c r="L18" s="19">
        <v>512.75</v>
      </c>
      <c r="M18" s="19">
        <v>346.79</v>
      </c>
      <c r="N18" s="48">
        <v>482.81</v>
      </c>
      <c r="O18" s="71">
        <f>SUM(Tabla3[[#This Row],[Gener]:[Desembre]])</f>
        <v>5823.8000000000011</v>
      </c>
    </row>
    <row r="19" spans="1:15">
      <c r="A19" s="16">
        <v>15</v>
      </c>
      <c r="B19" s="67" t="s">
        <v>31</v>
      </c>
      <c r="C19" s="68">
        <v>22572.959999999999</v>
      </c>
      <c r="D19" s="69">
        <v>21120.639999999999</v>
      </c>
      <c r="E19" s="70">
        <v>27326.57</v>
      </c>
      <c r="F19" s="19">
        <v>22131.42</v>
      </c>
      <c r="G19" s="19">
        <v>23513.170000000002</v>
      </c>
      <c r="H19" s="19">
        <v>27329.5</v>
      </c>
      <c r="I19" s="19">
        <v>26287.050000000003</v>
      </c>
      <c r="J19" s="19">
        <v>31976.300000000003</v>
      </c>
      <c r="K19" s="19">
        <v>20518.190000000002</v>
      </c>
      <c r="L19" s="19">
        <v>23418.29</v>
      </c>
      <c r="M19" s="19">
        <v>22022.46</v>
      </c>
      <c r="N19" s="48">
        <v>21427.7</v>
      </c>
      <c r="O19" s="71">
        <f>SUM(Tabla3[[#This Row],[Gener]:[Desembre]])</f>
        <v>289644.25</v>
      </c>
    </row>
    <row r="20" spans="1:15">
      <c r="A20" s="16">
        <v>16</v>
      </c>
      <c r="B20" s="67" t="s">
        <v>32</v>
      </c>
      <c r="C20" s="68">
        <v>207.91</v>
      </c>
      <c r="D20" s="69">
        <v>119.5</v>
      </c>
      <c r="E20" s="70">
        <v>280.91000000000003</v>
      </c>
      <c r="F20" s="19">
        <v>138.75</v>
      </c>
      <c r="G20" s="19">
        <v>114.86</v>
      </c>
      <c r="H20" s="19">
        <v>165.15</v>
      </c>
      <c r="I20" s="19">
        <v>228.95</v>
      </c>
      <c r="J20" s="19">
        <v>122.25</v>
      </c>
      <c r="K20" s="19">
        <v>149.85</v>
      </c>
      <c r="L20" s="19">
        <v>158.47</v>
      </c>
      <c r="M20" s="19">
        <v>86.45</v>
      </c>
      <c r="N20" s="48">
        <v>102.4</v>
      </c>
      <c r="O20" s="71">
        <f>SUM(Tabla3[[#This Row],[Gener]:[Desembre]])</f>
        <v>1875.45</v>
      </c>
    </row>
    <row r="21" spans="1:15">
      <c r="A21" s="16">
        <v>17</v>
      </c>
      <c r="B21" s="67" t="s">
        <v>33</v>
      </c>
      <c r="C21" s="68">
        <v>22387</v>
      </c>
      <c r="D21" s="69">
        <v>16922.3</v>
      </c>
      <c r="E21" s="70">
        <v>22882.25</v>
      </c>
      <c r="F21" s="19">
        <v>19697.73</v>
      </c>
      <c r="G21" s="19">
        <v>21422.660000000003</v>
      </c>
      <c r="H21" s="19">
        <v>23685.190000000002</v>
      </c>
      <c r="I21" s="19">
        <v>22983.94</v>
      </c>
      <c r="J21" s="19">
        <v>19196.77</v>
      </c>
      <c r="K21" s="19">
        <v>25674.6</v>
      </c>
      <c r="L21" s="19">
        <v>23500.760000000002</v>
      </c>
      <c r="M21" s="19">
        <v>28218.98</v>
      </c>
      <c r="N21" s="48">
        <v>23914.03</v>
      </c>
      <c r="O21" s="71">
        <f>SUM(Tabla3[[#This Row],[Gener]:[Desembre]])</f>
        <v>270486.21000000002</v>
      </c>
    </row>
    <row r="22" spans="1:15">
      <c r="A22" s="16">
        <v>18</v>
      </c>
      <c r="B22" s="67" t="s">
        <v>34</v>
      </c>
      <c r="C22" s="68">
        <v>75235.95</v>
      </c>
      <c r="D22" s="69">
        <v>65835.040000000008</v>
      </c>
      <c r="E22" s="70">
        <v>71281.91</v>
      </c>
      <c r="F22" s="19">
        <v>74219.509999999995</v>
      </c>
      <c r="G22" s="19">
        <v>76394.850000000006</v>
      </c>
      <c r="H22" s="19">
        <v>76287.44</v>
      </c>
      <c r="I22" s="19">
        <v>75152.42</v>
      </c>
      <c r="J22" s="19">
        <v>66748.58</v>
      </c>
      <c r="K22" s="19">
        <v>71730.97</v>
      </c>
      <c r="L22" s="19">
        <v>83188.450000000012</v>
      </c>
      <c r="M22" s="19">
        <v>77629.22</v>
      </c>
      <c r="N22" s="48">
        <v>75580.010000000009</v>
      </c>
      <c r="O22" s="71">
        <f>SUM(Tabla3[[#This Row],[Gener]:[Desembre]])</f>
        <v>889284.34999999986</v>
      </c>
    </row>
    <row r="23" spans="1:15">
      <c r="A23" s="16">
        <v>19</v>
      </c>
      <c r="B23" s="67" t="s">
        <v>35</v>
      </c>
      <c r="C23" s="68">
        <v>11703.6</v>
      </c>
      <c r="D23" s="69">
        <v>9634.74</v>
      </c>
      <c r="E23" s="70">
        <v>10891.11</v>
      </c>
      <c r="F23" s="19">
        <v>10318.93</v>
      </c>
      <c r="G23" s="19">
        <v>12733.18</v>
      </c>
      <c r="H23" s="19">
        <v>12000.93</v>
      </c>
      <c r="I23" s="19">
        <v>12038.9</v>
      </c>
      <c r="J23" s="19">
        <v>8943.81</v>
      </c>
      <c r="K23" s="19">
        <v>10289.439999999999</v>
      </c>
      <c r="L23" s="19">
        <v>16775.22</v>
      </c>
      <c r="M23" s="19">
        <v>12210.51</v>
      </c>
      <c r="N23" s="48">
        <v>10728.12</v>
      </c>
      <c r="O23" s="71">
        <f>SUM(Tabla3[[#This Row],[Gener]:[Desembre]])</f>
        <v>138268.49</v>
      </c>
    </row>
    <row r="24" spans="1:15">
      <c r="A24" s="16">
        <v>20</v>
      </c>
      <c r="B24" s="67" t="s">
        <v>36</v>
      </c>
      <c r="C24" s="68">
        <v>74.06</v>
      </c>
      <c r="D24" s="69">
        <v>96.54</v>
      </c>
      <c r="E24" s="70">
        <v>85.6</v>
      </c>
      <c r="F24" s="19">
        <v>95.87</v>
      </c>
      <c r="G24" s="19">
        <v>103.84</v>
      </c>
      <c r="H24" s="19">
        <v>106.85</v>
      </c>
      <c r="I24" s="19">
        <v>90.25</v>
      </c>
      <c r="J24" s="19">
        <v>99.73</v>
      </c>
      <c r="K24" s="19">
        <v>54.83</v>
      </c>
      <c r="L24" s="19">
        <v>81.88</v>
      </c>
      <c r="M24" s="19">
        <v>127.35</v>
      </c>
      <c r="N24" s="48">
        <v>87.7</v>
      </c>
      <c r="O24" s="71">
        <f>SUM(Tabla3[[#This Row],[Gener]:[Desembre]])</f>
        <v>1104.5000000000002</v>
      </c>
    </row>
    <row r="25" spans="1:15">
      <c r="A25" s="16">
        <v>21</v>
      </c>
      <c r="B25" s="67" t="s">
        <v>37</v>
      </c>
      <c r="C25" s="68">
        <v>1186.6400000000001</v>
      </c>
      <c r="D25" s="69">
        <v>746.84</v>
      </c>
      <c r="E25" s="70">
        <v>1569.76</v>
      </c>
      <c r="F25" s="19">
        <v>1354.09</v>
      </c>
      <c r="G25" s="19">
        <v>1389.08</v>
      </c>
      <c r="H25" s="19">
        <v>1439.89</v>
      </c>
      <c r="I25" s="19">
        <v>1516.82</v>
      </c>
      <c r="J25" s="19">
        <v>2631.87</v>
      </c>
      <c r="K25" s="19">
        <v>1163.32</v>
      </c>
      <c r="L25" s="19">
        <v>1963.09</v>
      </c>
      <c r="M25" s="19">
        <v>1398.48</v>
      </c>
      <c r="N25" s="48">
        <v>1273.8</v>
      </c>
      <c r="O25" s="71">
        <f>SUM(Tabla3[[#This Row],[Gener]:[Desembre]])</f>
        <v>17633.68</v>
      </c>
    </row>
    <row r="26" spans="1:15">
      <c r="A26" s="16">
        <v>22</v>
      </c>
      <c r="B26" s="67" t="s">
        <v>38</v>
      </c>
      <c r="C26" s="68">
        <v>19958.859999999997</v>
      </c>
      <c r="D26" s="69">
        <v>17534.7</v>
      </c>
      <c r="E26" s="70">
        <v>21399.87</v>
      </c>
      <c r="F26" s="19">
        <v>21102.6</v>
      </c>
      <c r="G26" s="19">
        <v>21031.49</v>
      </c>
      <c r="H26" s="19">
        <v>19570.57</v>
      </c>
      <c r="I26" s="19">
        <v>19859.739999999998</v>
      </c>
      <c r="J26" s="19">
        <v>16842.28</v>
      </c>
      <c r="K26" s="19">
        <v>18589.97</v>
      </c>
      <c r="L26" s="19">
        <v>19722.599999999999</v>
      </c>
      <c r="M26" s="19">
        <v>24193.7</v>
      </c>
      <c r="N26" s="48">
        <v>21272.3</v>
      </c>
      <c r="O26" s="71">
        <f>SUM(Tabla3[[#This Row],[Gener]:[Desembre]])</f>
        <v>241078.68</v>
      </c>
    </row>
    <row r="27" spans="1:15">
      <c r="A27" s="16">
        <v>23</v>
      </c>
      <c r="B27" s="72" t="s">
        <v>39</v>
      </c>
      <c r="C27" s="68">
        <v>10044.98</v>
      </c>
      <c r="D27" s="69">
        <v>9369.2900000000009</v>
      </c>
      <c r="E27" s="70">
        <v>6666.26</v>
      </c>
      <c r="F27" s="19">
        <v>10113.83</v>
      </c>
      <c r="G27" s="19">
        <v>9080.4699999999993</v>
      </c>
      <c r="H27" s="19">
        <v>10692.42</v>
      </c>
      <c r="I27" s="19">
        <v>10722.94</v>
      </c>
      <c r="J27" s="19">
        <v>8364.27</v>
      </c>
      <c r="K27" s="19">
        <v>8888.06</v>
      </c>
      <c r="L27" s="19">
        <v>10453.27</v>
      </c>
      <c r="M27" s="19">
        <v>8734.64</v>
      </c>
      <c r="N27" s="48">
        <v>10587.02</v>
      </c>
      <c r="O27" s="71">
        <f>SUM(Tabla3[[#This Row],[Gener]:[Desembre]])</f>
        <v>113717.45000000001</v>
      </c>
    </row>
    <row r="28" spans="1:15">
      <c r="A28" s="16">
        <v>24</v>
      </c>
      <c r="B28" s="72" t="s">
        <v>40</v>
      </c>
      <c r="C28" s="68">
        <v>14258.17</v>
      </c>
      <c r="D28" s="69">
        <v>11100.17</v>
      </c>
      <c r="E28" s="70">
        <v>15153.51</v>
      </c>
      <c r="F28" s="19">
        <v>14356.25</v>
      </c>
      <c r="G28" s="19">
        <v>15953.300000000001</v>
      </c>
      <c r="H28" s="19">
        <v>15430.16</v>
      </c>
      <c r="I28" s="19">
        <v>17302.310000000001</v>
      </c>
      <c r="J28" s="19">
        <v>15124.26</v>
      </c>
      <c r="K28" s="19">
        <v>16679.509999999998</v>
      </c>
      <c r="L28" s="19">
        <v>15016.29</v>
      </c>
      <c r="M28" s="19">
        <v>13812.977763975156</v>
      </c>
      <c r="N28" s="48">
        <v>14470.54</v>
      </c>
      <c r="O28" s="71">
        <f>SUM(Tabla3[[#This Row],[Gener]:[Desembre]])</f>
        <v>178657.44776397516</v>
      </c>
    </row>
    <row r="29" spans="1:15">
      <c r="A29" s="16">
        <v>25</v>
      </c>
      <c r="B29" s="67" t="s">
        <v>41</v>
      </c>
      <c r="C29" s="68">
        <v>21000</v>
      </c>
      <c r="D29" s="69">
        <v>19550.400000000001</v>
      </c>
      <c r="E29" s="70">
        <v>23997.05</v>
      </c>
      <c r="F29" s="19">
        <v>21455.03</v>
      </c>
      <c r="G29" s="19">
        <v>26123.5</v>
      </c>
      <c r="H29" s="19">
        <v>21755.870000000003</v>
      </c>
      <c r="I29" s="19">
        <v>23331.61</v>
      </c>
      <c r="J29" s="19">
        <v>25068.65</v>
      </c>
      <c r="K29" s="19">
        <v>23152.47</v>
      </c>
      <c r="L29" s="19">
        <v>25422.68</v>
      </c>
      <c r="M29" s="19">
        <v>27797.8</v>
      </c>
      <c r="N29" s="48">
        <v>23841.16</v>
      </c>
      <c r="O29" s="71">
        <f>SUM(Tabla3[[#This Row],[Gener]:[Desembre]])</f>
        <v>282496.21999999997</v>
      </c>
    </row>
    <row r="30" spans="1:15">
      <c r="A30" s="16">
        <v>26</v>
      </c>
      <c r="B30" s="72" t="s">
        <v>42</v>
      </c>
      <c r="C30" s="68">
        <v>7760</v>
      </c>
      <c r="D30" s="69">
        <v>5940</v>
      </c>
      <c r="E30" s="70">
        <v>7380</v>
      </c>
      <c r="F30" s="19">
        <v>7820</v>
      </c>
      <c r="G30" s="19">
        <v>7120</v>
      </c>
      <c r="H30" s="19">
        <v>8280</v>
      </c>
      <c r="I30" s="19">
        <v>8500</v>
      </c>
      <c r="J30" s="19">
        <v>7820</v>
      </c>
      <c r="K30" s="19">
        <v>6900</v>
      </c>
      <c r="L30" s="19">
        <v>7720</v>
      </c>
      <c r="M30" s="19">
        <v>7940</v>
      </c>
      <c r="N30" s="48">
        <v>7660</v>
      </c>
      <c r="O30" s="71">
        <f>SUM(Tabla3[[#This Row],[Gener]:[Desembre]])</f>
        <v>90840</v>
      </c>
    </row>
    <row r="31" spans="1:15">
      <c r="A31" s="16">
        <v>27</v>
      </c>
      <c r="B31" s="72" t="s">
        <v>43</v>
      </c>
      <c r="C31" s="68">
        <v>9380.64</v>
      </c>
      <c r="D31" s="69">
        <v>10010.530000000001</v>
      </c>
      <c r="E31" s="70">
        <v>11108.22</v>
      </c>
      <c r="F31" s="19">
        <v>2784.27</v>
      </c>
      <c r="G31" s="19">
        <v>178.93</v>
      </c>
      <c r="H31" s="19">
        <v>160.85</v>
      </c>
      <c r="I31" s="19">
        <v>151.47</v>
      </c>
      <c r="J31" s="19">
        <v>228.4</v>
      </c>
      <c r="K31" s="19">
        <v>154.32</v>
      </c>
      <c r="L31" s="19">
        <v>162.72</v>
      </c>
      <c r="M31" s="19">
        <v>152.69999999999999</v>
      </c>
      <c r="N31" s="48">
        <v>175.34</v>
      </c>
      <c r="O31" s="71">
        <f>SUM(Tabla3[[#This Row],[Gener]:[Desembre]])</f>
        <v>34648.389999999992</v>
      </c>
    </row>
    <row r="32" spans="1:15">
      <c r="A32" s="16">
        <v>28</v>
      </c>
      <c r="B32" s="72" t="s">
        <v>44</v>
      </c>
      <c r="C32" s="68">
        <v>8399.98</v>
      </c>
      <c r="D32" s="69">
        <v>6640.45</v>
      </c>
      <c r="E32" s="70">
        <v>7577.59</v>
      </c>
      <c r="F32" s="19">
        <v>8778.49</v>
      </c>
      <c r="G32" s="19">
        <v>8053.82</v>
      </c>
      <c r="H32" s="19">
        <v>8302.9500000000007</v>
      </c>
      <c r="I32" s="19">
        <v>8901.7000000000007</v>
      </c>
      <c r="J32" s="19">
        <v>8432.52</v>
      </c>
      <c r="K32" s="19">
        <v>7319.51</v>
      </c>
      <c r="L32" s="19">
        <v>8814.4599999999991</v>
      </c>
      <c r="M32" s="19">
        <v>8769.42</v>
      </c>
      <c r="N32" s="48">
        <v>10253.299999999999</v>
      </c>
      <c r="O32" s="71">
        <f>SUM(Tabla3[[#This Row],[Gener]:[Desembre]])</f>
        <v>100244.19</v>
      </c>
    </row>
    <row r="33" spans="1:15">
      <c r="A33" s="16">
        <v>29</v>
      </c>
      <c r="B33" s="72" t="s">
        <v>45</v>
      </c>
      <c r="C33" s="68">
        <v>156.09</v>
      </c>
      <c r="D33" s="69">
        <v>96.95</v>
      </c>
      <c r="E33" s="70">
        <v>149.74</v>
      </c>
      <c r="F33" s="19">
        <v>149.65</v>
      </c>
      <c r="G33" s="19">
        <v>164.98</v>
      </c>
      <c r="H33" s="19">
        <v>141</v>
      </c>
      <c r="I33" s="19">
        <v>147.16</v>
      </c>
      <c r="J33" s="19">
        <v>257.61</v>
      </c>
      <c r="K33" s="19">
        <v>144.85</v>
      </c>
      <c r="L33" s="19">
        <v>485.01</v>
      </c>
      <c r="M33" s="19">
        <v>158.16999999999999</v>
      </c>
      <c r="N33" s="48">
        <v>171.9</v>
      </c>
      <c r="O33" s="71">
        <f>SUM(Tabla3[[#This Row],[Gener]:[Desembre]])</f>
        <v>2223.11</v>
      </c>
    </row>
    <row r="34" spans="1:15">
      <c r="A34" s="16">
        <v>30</v>
      </c>
      <c r="B34" s="72" t="s">
        <v>46</v>
      </c>
      <c r="C34" s="68">
        <v>16381.51</v>
      </c>
      <c r="D34" s="69">
        <v>15675.05</v>
      </c>
      <c r="E34" s="70">
        <v>19594.73</v>
      </c>
      <c r="F34" s="19">
        <v>17232.78</v>
      </c>
      <c r="G34" s="19">
        <v>22368.080000000002</v>
      </c>
      <c r="H34" s="19">
        <v>18129.05</v>
      </c>
      <c r="I34" s="19">
        <v>18773.099999999999</v>
      </c>
      <c r="J34" s="19">
        <v>23115.51</v>
      </c>
      <c r="K34" s="19">
        <v>16873.490000000002</v>
      </c>
      <c r="L34" s="19">
        <v>17405.57</v>
      </c>
      <c r="M34" s="19">
        <v>24647.82</v>
      </c>
      <c r="N34" s="48">
        <v>19126.240000000002</v>
      </c>
      <c r="O34" s="71">
        <f>SUM(Tabla3[[#This Row],[Gener]:[Desembre]])</f>
        <v>229322.93</v>
      </c>
    </row>
    <row r="35" spans="1:15">
      <c r="A35" s="16">
        <v>31</v>
      </c>
      <c r="B35" s="72" t="s">
        <v>47</v>
      </c>
      <c r="C35" s="68">
        <v>3113.33</v>
      </c>
      <c r="D35" s="69">
        <v>2335.4899999999998</v>
      </c>
      <c r="E35" s="70">
        <v>3167.38</v>
      </c>
      <c r="F35" s="19">
        <v>3450.45</v>
      </c>
      <c r="G35" s="19">
        <v>3298.41</v>
      </c>
      <c r="H35" s="19">
        <v>3111.97</v>
      </c>
      <c r="I35" s="19">
        <v>3587.73</v>
      </c>
      <c r="J35" s="19">
        <v>2898.49</v>
      </c>
      <c r="K35" s="19">
        <v>2576.09</v>
      </c>
      <c r="L35" s="19">
        <v>3172.95</v>
      </c>
      <c r="M35" s="19">
        <v>2984.55</v>
      </c>
      <c r="N35" s="48">
        <v>3509.18</v>
      </c>
      <c r="O35" s="71">
        <f>SUM(Tabla3[[#This Row],[Gener]:[Desembre]])</f>
        <v>37206.020000000004</v>
      </c>
    </row>
    <row r="36" spans="1:15">
      <c r="A36" s="16">
        <v>32</v>
      </c>
      <c r="B36" s="72" t="s">
        <v>48</v>
      </c>
      <c r="C36" s="68">
        <v>14627</v>
      </c>
      <c r="D36" s="69">
        <v>12577.13</v>
      </c>
      <c r="E36" s="70">
        <v>15510.2</v>
      </c>
      <c r="F36" s="19">
        <v>14154.02</v>
      </c>
      <c r="G36" s="19">
        <v>15552.300000000001</v>
      </c>
      <c r="H36" s="19">
        <v>16694.059999999998</v>
      </c>
      <c r="I36" s="19">
        <v>17917.8</v>
      </c>
      <c r="J36" s="19">
        <v>17347.260000000002</v>
      </c>
      <c r="K36" s="19">
        <v>13639.58</v>
      </c>
      <c r="L36" s="19">
        <v>15502.9</v>
      </c>
      <c r="M36" s="19">
        <v>13876.22</v>
      </c>
      <c r="N36" s="48">
        <v>15368.99</v>
      </c>
      <c r="O36" s="71">
        <f>SUM(Tabla3[[#This Row],[Gener]:[Desembre]])</f>
        <v>182767.46</v>
      </c>
    </row>
    <row r="37" spans="1:15">
      <c r="A37" s="16">
        <v>33</v>
      </c>
      <c r="B37" s="67" t="s">
        <v>49</v>
      </c>
      <c r="C37" s="68">
        <v>0</v>
      </c>
      <c r="D37" s="69">
        <v>0</v>
      </c>
      <c r="E37" s="70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48">
        <v>0</v>
      </c>
      <c r="O37" s="71">
        <f>SUM(Tabla3[[#This Row],[Gener]:[Desembre]])</f>
        <v>0</v>
      </c>
    </row>
    <row r="38" spans="1:15">
      <c r="A38" s="16">
        <v>34</v>
      </c>
      <c r="B38" s="67" t="s">
        <v>50</v>
      </c>
      <c r="C38" s="68">
        <v>4529.08</v>
      </c>
      <c r="D38" s="69">
        <v>2943.8</v>
      </c>
      <c r="E38" s="70">
        <v>4462.29</v>
      </c>
      <c r="F38" s="19">
        <v>4552.1099999999997</v>
      </c>
      <c r="G38" s="19">
        <v>4625.0200000000004</v>
      </c>
      <c r="H38" s="19">
        <v>3976.52</v>
      </c>
      <c r="I38" s="19">
        <v>6061.25</v>
      </c>
      <c r="J38" s="19">
        <v>4541.67</v>
      </c>
      <c r="K38" s="19">
        <v>4650.3100000000004</v>
      </c>
      <c r="L38" s="19">
        <v>5246.37</v>
      </c>
      <c r="M38" s="19">
        <v>4486.3999999999996</v>
      </c>
      <c r="N38" s="48">
        <v>3818.47</v>
      </c>
      <c r="O38" s="71">
        <f>SUM(Tabla3[[#This Row],[Gener]:[Desembre]])</f>
        <v>53893.29</v>
      </c>
    </row>
    <row r="39" spans="1:15">
      <c r="A39" s="16">
        <v>35</v>
      </c>
      <c r="B39" s="67" t="s">
        <v>51</v>
      </c>
      <c r="C39" s="68">
        <v>4996.0200000000004</v>
      </c>
      <c r="D39" s="69">
        <v>4236.3</v>
      </c>
      <c r="E39" s="70">
        <v>3736.26</v>
      </c>
      <c r="F39" s="19">
        <v>3609.24</v>
      </c>
      <c r="G39" s="19">
        <v>5068.68</v>
      </c>
      <c r="H39" s="19">
        <v>4108.12</v>
      </c>
      <c r="I39" s="19">
        <v>5378.99</v>
      </c>
      <c r="J39" s="19">
        <v>5038.32</v>
      </c>
      <c r="K39" s="19">
        <v>5594.39</v>
      </c>
      <c r="L39" s="19">
        <v>4728.95</v>
      </c>
      <c r="M39" s="19">
        <v>5045.87</v>
      </c>
      <c r="N39" s="48">
        <v>4740.01</v>
      </c>
      <c r="O39" s="71">
        <f>SUM(Tabla3[[#This Row],[Gener]:[Desembre]])</f>
        <v>56281.15</v>
      </c>
    </row>
    <row r="40" spans="1:15">
      <c r="A40" s="16">
        <v>36</v>
      </c>
      <c r="B40" s="67" t="s">
        <v>52</v>
      </c>
      <c r="C40" s="68">
        <v>1612.28</v>
      </c>
      <c r="D40" s="69">
        <v>1382.27</v>
      </c>
      <c r="E40" s="70">
        <v>1134.6099999999999</v>
      </c>
      <c r="F40" s="19">
        <v>1607.64</v>
      </c>
      <c r="G40" s="19">
        <v>1323.05</v>
      </c>
      <c r="H40" s="19">
        <v>1487.7</v>
      </c>
      <c r="I40" s="19">
        <v>1911.99</v>
      </c>
      <c r="J40" s="19">
        <v>1146.82</v>
      </c>
      <c r="K40" s="19">
        <v>1276.31</v>
      </c>
      <c r="L40" s="19">
        <v>1643.76</v>
      </c>
      <c r="M40" s="19">
        <v>1487.74</v>
      </c>
      <c r="N40" s="48">
        <v>1287.17</v>
      </c>
      <c r="O40" s="71">
        <f>SUM(Tabla3[[#This Row],[Gener]:[Desembre]])</f>
        <v>17301.34</v>
      </c>
    </row>
    <row r="41" spans="1:15">
      <c r="A41" s="79">
        <v>37</v>
      </c>
      <c r="B41" s="67" t="s">
        <v>53</v>
      </c>
      <c r="C41" s="68">
        <v>8582.1200000000008</v>
      </c>
      <c r="D41" s="69">
        <v>6671.61</v>
      </c>
      <c r="E41" s="70">
        <v>8508.2900000000009</v>
      </c>
      <c r="F41" s="19">
        <v>9474.2800000000007</v>
      </c>
      <c r="G41" s="19">
        <v>8081.21</v>
      </c>
      <c r="H41" s="19">
        <v>7848.8</v>
      </c>
      <c r="I41" s="19">
        <v>9285.34</v>
      </c>
      <c r="J41" s="19">
        <v>7521.44</v>
      </c>
      <c r="K41" s="19">
        <v>7355.53</v>
      </c>
      <c r="L41" s="19">
        <v>10523.08</v>
      </c>
      <c r="M41" s="19">
        <v>8802.2999999999993</v>
      </c>
      <c r="N41" s="48">
        <v>8327.7800000000007</v>
      </c>
      <c r="O41" s="71">
        <f>SUM(Tabla3[[#This Row],[Gener]:[Desembre]])</f>
        <v>100981.78000000001</v>
      </c>
    </row>
    <row r="42" spans="1:15">
      <c r="A42" s="16">
        <v>38</v>
      </c>
      <c r="B42" s="67" t="s">
        <v>54</v>
      </c>
      <c r="C42" s="68">
        <v>1685.21</v>
      </c>
      <c r="D42" s="69">
        <v>885.42</v>
      </c>
      <c r="E42" s="70">
        <v>1673.06</v>
      </c>
      <c r="F42" s="19">
        <v>1639.41</v>
      </c>
      <c r="G42" s="19">
        <v>1864.75</v>
      </c>
      <c r="H42" s="19">
        <v>1609.56</v>
      </c>
      <c r="I42" s="19">
        <v>1631.18</v>
      </c>
      <c r="J42" s="19">
        <v>2480.1</v>
      </c>
      <c r="K42" s="19">
        <v>1660.14</v>
      </c>
      <c r="L42" s="19">
        <v>1975.88</v>
      </c>
      <c r="M42" s="19">
        <v>1741.33</v>
      </c>
      <c r="N42" s="48">
        <v>2139.84</v>
      </c>
      <c r="O42" s="71">
        <f>SUM(Tabla3[[#This Row],[Gener]:[Desembre]])</f>
        <v>20985.88</v>
      </c>
    </row>
    <row r="43" spans="1:15">
      <c r="A43" s="16">
        <v>39</v>
      </c>
      <c r="B43" s="67" t="s">
        <v>55</v>
      </c>
      <c r="C43" s="68">
        <v>9119.7000000000007</v>
      </c>
      <c r="D43" s="69">
        <v>7297.25</v>
      </c>
      <c r="E43" s="70">
        <v>8816.7900000000009</v>
      </c>
      <c r="F43" s="19">
        <v>8803.7999999999993</v>
      </c>
      <c r="G43" s="19">
        <v>8255.7000000000007</v>
      </c>
      <c r="H43" s="19">
        <v>8606.14</v>
      </c>
      <c r="I43" s="19">
        <v>8723.4699999999993</v>
      </c>
      <c r="J43" s="19">
        <v>9881.99</v>
      </c>
      <c r="K43" s="19">
        <v>7751.61</v>
      </c>
      <c r="L43" s="19">
        <v>8319.75</v>
      </c>
      <c r="M43" s="19">
        <v>8803.51</v>
      </c>
      <c r="N43" s="48">
        <v>7928.47</v>
      </c>
      <c r="O43" s="71">
        <f>SUM(Tabla3[[#This Row],[Gener]:[Desembre]])</f>
        <v>102308.18000000001</v>
      </c>
    </row>
    <row r="44" spans="1:15">
      <c r="A44" s="16">
        <v>40</v>
      </c>
      <c r="B44" s="67" t="s">
        <v>56</v>
      </c>
      <c r="C44" s="68">
        <v>170.88</v>
      </c>
      <c r="D44" s="69">
        <v>87.9</v>
      </c>
      <c r="E44" s="70">
        <v>97.78</v>
      </c>
      <c r="F44" s="19">
        <v>239.33</v>
      </c>
      <c r="G44" s="19">
        <v>323.01</v>
      </c>
      <c r="H44" s="19">
        <v>201.07</v>
      </c>
      <c r="I44" s="19">
        <v>250.51</v>
      </c>
      <c r="J44" s="19">
        <v>312.13</v>
      </c>
      <c r="K44" s="19">
        <v>292.13</v>
      </c>
      <c r="L44" s="19">
        <v>420.62</v>
      </c>
      <c r="M44" s="19">
        <v>284.73</v>
      </c>
      <c r="N44" s="48">
        <v>327.62</v>
      </c>
      <c r="O44" s="71">
        <f>SUM(Tabla3[[#This Row],[Gener]:[Desembre]])</f>
        <v>3007.71</v>
      </c>
    </row>
    <row r="45" spans="1:15" s="4" customFormat="1" ht="15" thickBot="1">
      <c r="A45" s="28">
        <v>41</v>
      </c>
      <c r="B45" s="80" t="s">
        <v>57</v>
      </c>
      <c r="C45" s="81">
        <v>2103.5700000000002</v>
      </c>
      <c r="D45" s="82">
        <v>1238.9000000000001</v>
      </c>
      <c r="E45" s="83">
        <v>1874.52</v>
      </c>
      <c r="F45" s="84">
        <v>1956.91</v>
      </c>
      <c r="G45" s="84">
        <v>2397.61</v>
      </c>
      <c r="H45" s="84">
        <v>2168.5700000000002</v>
      </c>
      <c r="I45" s="84">
        <v>2229.08</v>
      </c>
      <c r="J45" s="84">
        <v>3513.35</v>
      </c>
      <c r="K45" s="84">
        <v>2201.8000000000002</v>
      </c>
      <c r="L45" s="84">
        <v>549</v>
      </c>
      <c r="M45" s="84">
        <v>0</v>
      </c>
      <c r="N45" s="85">
        <v>0</v>
      </c>
      <c r="O45" s="76">
        <f>SUM(Tabla3[[#This Row],[Gener]:[Desembre]])</f>
        <v>20233.309999999998</v>
      </c>
    </row>
    <row r="46" spans="1:15" ht="15" thickBot="1">
      <c r="A46" s="86"/>
      <c r="B46" s="87" t="s">
        <v>58</v>
      </c>
      <c r="C46" s="56">
        <f t="shared" ref="C46:L46" si="0">SUBTOTAL(109,C5:C45)</f>
        <v>492829.60000000009</v>
      </c>
      <c r="D46" s="8">
        <f t="shared" si="0"/>
        <v>421959.93</v>
      </c>
      <c r="E46" s="8">
        <f t="shared" si="0"/>
        <v>494580.00999999995</v>
      </c>
      <c r="F46" s="8">
        <f t="shared" si="0"/>
        <v>478619.99000000005</v>
      </c>
      <c r="G46" s="8">
        <f t="shared" si="0"/>
        <v>506699.99999999994</v>
      </c>
      <c r="H46" s="8">
        <f t="shared" si="0"/>
        <v>492539.98999999993</v>
      </c>
      <c r="I46" s="8">
        <f t="shared" si="0"/>
        <v>520740.02999999985</v>
      </c>
      <c r="J46" s="8">
        <f t="shared" si="0"/>
        <v>494920</v>
      </c>
      <c r="K46" s="8">
        <f t="shared" si="0"/>
        <v>473600.31000000017</v>
      </c>
      <c r="L46" s="8">
        <f t="shared" si="0"/>
        <v>531240.03000000014</v>
      </c>
      <c r="M46" s="8">
        <f>SUBTOTAL(109,M5:M45)</f>
        <v>517179.98776397511</v>
      </c>
      <c r="N46" s="8">
        <f>SUBTOTAL(109,N5:N45)</f>
        <v>503200</v>
      </c>
      <c r="O46" s="58">
        <f>SUBTOTAL(109,O5:O45)</f>
        <v>5928109.8777639735</v>
      </c>
    </row>
    <row r="47" spans="1:15" ht="15" thickBot="1">
      <c r="A47" s="86"/>
      <c r="B47" s="88" t="s">
        <v>59</v>
      </c>
      <c r="C47" s="89">
        <v>444980.00999999989</v>
      </c>
      <c r="D47" s="90">
        <v>411340.00000000006</v>
      </c>
      <c r="E47" s="90">
        <v>475679.99000000017</v>
      </c>
      <c r="F47" s="90">
        <v>428580.00000000006</v>
      </c>
      <c r="G47" s="90">
        <v>487100</v>
      </c>
      <c r="H47" s="90">
        <v>498879.93999999989</v>
      </c>
      <c r="I47" s="90">
        <v>488108.25999999995</v>
      </c>
      <c r="J47" s="90">
        <v>462720.13000000006</v>
      </c>
      <c r="K47" s="90">
        <v>468340.01000000018</v>
      </c>
      <c r="L47" s="90">
        <v>480899.37999999995</v>
      </c>
      <c r="M47" s="90">
        <v>455520.01000000007</v>
      </c>
      <c r="N47" s="91">
        <v>472960</v>
      </c>
      <c r="O47" s="92">
        <f>SUM(Tabla3[[#This Row],[Gener]:[Desembre]])</f>
        <v>5575107.7299999995</v>
      </c>
    </row>
    <row r="48" spans="1:15" ht="15" thickBot="1">
      <c r="A48" s="86"/>
      <c r="B48" s="93" t="s">
        <v>60</v>
      </c>
      <c r="C48" s="94">
        <f t="shared" ref="C48:O48" si="1">(C46/C47)-1</f>
        <v>0.1075319990217094</v>
      </c>
      <c r="D48" s="95">
        <f t="shared" si="1"/>
        <v>2.5817887878640366E-2</v>
      </c>
      <c r="E48" s="95">
        <f t="shared" si="1"/>
        <v>3.973263622041312E-2</v>
      </c>
      <c r="F48" s="95">
        <f t="shared" si="1"/>
        <v>0.11675764151383627</v>
      </c>
      <c r="G48" s="95">
        <f t="shared" si="1"/>
        <v>4.0238144118250663E-2</v>
      </c>
      <c r="H48" s="95">
        <f t="shared" si="1"/>
        <v>-1.2708368269928716E-2</v>
      </c>
      <c r="I48" s="95">
        <f t="shared" si="1"/>
        <v>6.6853550071043433E-2</v>
      </c>
      <c r="J48" s="95">
        <f t="shared" si="1"/>
        <v>6.9588219557251474E-2</v>
      </c>
      <c r="K48" s="95">
        <f t="shared" si="1"/>
        <v>1.1231797172315039E-2</v>
      </c>
      <c r="L48" s="95">
        <f t="shared" si="1"/>
        <v>0.10468021397740257</v>
      </c>
      <c r="M48" s="95">
        <f t="shared" si="1"/>
        <v>0.13536173254820349</v>
      </c>
      <c r="N48" s="95">
        <f t="shared" si="1"/>
        <v>6.3937753721244883E-2</v>
      </c>
      <c r="O48" s="95">
        <f t="shared" si="1"/>
        <v>6.3317547365846938E-2</v>
      </c>
    </row>
  </sheetData>
  <sheetProtection sheet="1" objects="1" scenarios="1"/>
  <pageMargins left="0.19685039370078741" right="0.19685039370078741" top="0.39370078740157483" bottom="0.47244094488188981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O48"/>
  <sheetViews>
    <sheetView showZeros="0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8" sqref="H28"/>
    </sheetView>
  </sheetViews>
  <sheetFormatPr baseColWidth="10" defaultColWidth="11.44140625" defaultRowHeight="14.4"/>
  <cols>
    <col min="1" max="1" width="5.44140625" style="1" customWidth="1"/>
    <col min="2" max="2" width="26.109375" style="44" bestFit="1" customWidth="1"/>
    <col min="3" max="10" width="11.44140625" style="3"/>
    <col min="11" max="11" width="11.88671875" style="3" customWidth="1"/>
    <col min="12" max="12" width="11.44140625" style="3"/>
    <col min="13" max="13" width="12.5546875" style="3" customWidth="1"/>
    <col min="14" max="14" width="12.33203125" style="3" customWidth="1"/>
    <col min="15" max="15" width="11.44140625" style="3"/>
    <col min="16" max="16384" width="11.44140625" style="1"/>
  </cols>
  <sheetData>
    <row r="2" spans="1:15" ht="15.6">
      <c r="B2" s="2" t="s">
        <v>65</v>
      </c>
    </row>
    <row r="3" spans="1:15" ht="15" thickBot="1">
      <c r="C3" s="4" t="s">
        <v>66</v>
      </c>
    </row>
    <row r="4" spans="1:15" ht="15" thickBot="1">
      <c r="A4" s="96" t="s">
        <v>2</v>
      </c>
      <c r="B4" s="6" t="s">
        <v>3</v>
      </c>
      <c r="C4" s="56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57" t="s">
        <v>15</v>
      </c>
      <c r="O4" s="58" t="s">
        <v>16</v>
      </c>
    </row>
    <row r="5" spans="1:15">
      <c r="A5" s="97">
        <v>1</v>
      </c>
      <c r="B5" s="98" t="s">
        <v>17</v>
      </c>
      <c r="C5" s="61">
        <v>17245.349999999999</v>
      </c>
      <c r="D5" s="62">
        <v>7272.61</v>
      </c>
      <c r="E5" s="62">
        <v>20337.689999999999</v>
      </c>
      <c r="F5" s="62">
        <v>9280.5400000000009</v>
      </c>
      <c r="G5" s="62">
        <v>11611.07</v>
      </c>
      <c r="H5" s="62">
        <v>14626.800000000001</v>
      </c>
      <c r="I5" s="62">
        <v>13430.16</v>
      </c>
      <c r="J5" s="62">
        <v>21280.329999999998</v>
      </c>
      <c r="K5" s="62">
        <v>8523.23</v>
      </c>
      <c r="L5" s="62">
        <v>13370.36</v>
      </c>
      <c r="M5" s="62">
        <v>15676.66</v>
      </c>
      <c r="N5" s="99">
        <v>22696.87</v>
      </c>
      <c r="O5" s="66">
        <f>SUM(Tabla5[[#This Row],[Gener]:[Desembre]])</f>
        <v>175351.67</v>
      </c>
    </row>
    <row r="6" spans="1:15">
      <c r="A6" s="100">
        <v>2</v>
      </c>
      <c r="B6" s="101" t="s">
        <v>18</v>
      </c>
      <c r="C6" s="68">
        <v>17713.68</v>
      </c>
      <c r="D6" s="69">
        <v>11470.25</v>
      </c>
      <c r="E6" s="69">
        <v>6529.63</v>
      </c>
      <c r="F6" s="69">
        <v>11763.449999999999</v>
      </c>
      <c r="G6" s="69">
        <v>16949.63</v>
      </c>
      <c r="H6" s="69">
        <v>14323.7</v>
      </c>
      <c r="I6" s="69">
        <v>19174.54</v>
      </c>
      <c r="J6" s="69">
        <v>15672.31</v>
      </c>
      <c r="K6" s="69">
        <v>12512.1</v>
      </c>
      <c r="L6" s="69">
        <v>10144.77</v>
      </c>
      <c r="M6" s="69">
        <v>10065.39</v>
      </c>
      <c r="N6" s="102">
        <v>13435.04</v>
      </c>
      <c r="O6" s="71">
        <f>SUM(Tabla5[[#This Row],[Gener]:[Desembre]])</f>
        <v>159754.49000000002</v>
      </c>
    </row>
    <row r="7" spans="1:15">
      <c r="A7" s="100">
        <v>3</v>
      </c>
      <c r="B7" s="101" t="s">
        <v>19</v>
      </c>
      <c r="C7" s="68">
        <v>42639.049999999996</v>
      </c>
      <c r="D7" s="69">
        <v>22724.44</v>
      </c>
      <c r="E7" s="69">
        <v>28187.34</v>
      </c>
      <c r="F7" s="69">
        <v>26700.3</v>
      </c>
      <c r="G7" s="69">
        <v>32115.22</v>
      </c>
      <c r="H7" s="69">
        <v>24684.53</v>
      </c>
      <c r="I7" s="69">
        <v>33251.11</v>
      </c>
      <c r="J7" s="69">
        <v>29590.61</v>
      </c>
      <c r="K7" s="69">
        <v>32618.09</v>
      </c>
      <c r="L7" s="69">
        <v>34549.300000000003</v>
      </c>
      <c r="M7" s="69">
        <v>24252.91</v>
      </c>
      <c r="N7" s="102">
        <v>37181.99</v>
      </c>
      <c r="O7" s="71">
        <f>SUM(Tabla5[[#This Row],[Gener]:[Desembre]])</f>
        <v>368494.88999999996</v>
      </c>
    </row>
    <row r="8" spans="1:15">
      <c r="A8" s="100">
        <v>4</v>
      </c>
      <c r="B8" s="101" t="s">
        <v>20</v>
      </c>
      <c r="C8" s="68">
        <v>1877.89</v>
      </c>
      <c r="D8" s="69">
        <v>0</v>
      </c>
      <c r="E8" s="69">
        <v>2704.69</v>
      </c>
      <c r="F8" s="69">
        <v>1703.78</v>
      </c>
      <c r="G8" s="69">
        <v>1648.39</v>
      </c>
      <c r="H8" s="69">
        <v>1561.6</v>
      </c>
      <c r="I8" s="69">
        <v>1481.67</v>
      </c>
      <c r="J8" s="69">
        <v>2420.65</v>
      </c>
      <c r="K8" s="69">
        <v>1629.39</v>
      </c>
      <c r="L8" s="69">
        <v>1756.28</v>
      </c>
      <c r="M8" s="69">
        <v>2610.1999999999998</v>
      </c>
      <c r="N8" s="102">
        <v>1426.67</v>
      </c>
      <c r="O8" s="71">
        <f>SUM(Tabla5[[#This Row],[Gener]:[Desembre]])</f>
        <v>20821.21</v>
      </c>
    </row>
    <row r="9" spans="1:15">
      <c r="A9" s="100">
        <v>5</v>
      </c>
      <c r="B9" s="101" t="s">
        <v>21</v>
      </c>
      <c r="C9" s="68">
        <v>16051.8</v>
      </c>
      <c r="D9" s="69">
        <v>12056.98</v>
      </c>
      <c r="E9" s="69">
        <v>9714.76</v>
      </c>
      <c r="F9" s="69">
        <v>10406.94</v>
      </c>
      <c r="G9" s="69">
        <v>12699.01</v>
      </c>
      <c r="H9" s="69">
        <v>14563.7</v>
      </c>
      <c r="I9" s="69">
        <v>17308.57</v>
      </c>
      <c r="J9" s="69">
        <v>8880</v>
      </c>
      <c r="K9" s="69">
        <v>7270.67</v>
      </c>
      <c r="L9" s="69">
        <v>11121.18</v>
      </c>
      <c r="M9" s="69">
        <v>11832.73</v>
      </c>
      <c r="N9" s="102">
        <v>15720</v>
      </c>
      <c r="O9" s="71">
        <f>SUM(Tabla5[[#This Row],[Gener]:[Desembre]])</f>
        <v>147626.34000000003</v>
      </c>
    </row>
    <row r="10" spans="1:15">
      <c r="A10" s="100">
        <v>6</v>
      </c>
      <c r="B10" s="101" t="s">
        <v>22</v>
      </c>
      <c r="C10" s="68">
        <v>33988.550000000003</v>
      </c>
      <c r="D10" s="69">
        <v>26234</v>
      </c>
      <c r="E10" s="69">
        <v>20894</v>
      </c>
      <c r="F10" s="69">
        <v>31132.91</v>
      </c>
      <c r="G10" s="69">
        <v>25054.86</v>
      </c>
      <c r="H10" s="69">
        <v>28363.279999999999</v>
      </c>
      <c r="I10" s="69">
        <v>30758.62</v>
      </c>
      <c r="J10" s="69">
        <v>28290.52</v>
      </c>
      <c r="K10" s="69">
        <v>23397.72</v>
      </c>
      <c r="L10" s="69">
        <v>25070.09</v>
      </c>
      <c r="M10" s="69">
        <v>24495.42</v>
      </c>
      <c r="N10" s="102">
        <v>35106.879999999997</v>
      </c>
      <c r="O10" s="71">
        <f>SUM(Tabla5[[#This Row],[Gener]:[Desembre]])</f>
        <v>332786.84999999998</v>
      </c>
    </row>
    <row r="11" spans="1:15">
      <c r="A11" s="100">
        <v>7</v>
      </c>
      <c r="B11" s="103" t="s">
        <v>23</v>
      </c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02"/>
      <c r="O11" s="71">
        <f>SUM(Tabla5[[#This Row],[Gener]:[Desembre]])</f>
        <v>0</v>
      </c>
    </row>
    <row r="12" spans="1:15">
      <c r="A12" s="100">
        <v>8</v>
      </c>
      <c r="B12" s="101" t="s">
        <v>24</v>
      </c>
      <c r="C12" s="68">
        <v>3286.32</v>
      </c>
      <c r="D12" s="69">
        <v>0</v>
      </c>
      <c r="E12" s="69">
        <v>6164.58</v>
      </c>
      <c r="F12" s="69">
        <v>3620.54</v>
      </c>
      <c r="G12" s="69">
        <v>3532.26</v>
      </c>
      <c r="H12" s="69">
        <v>3318.4</v>
      </c>
      <c r="I12" s="69">
        <v>3175</v>
      </c>
      <c r="J12" s="69">
        <v>5534.71</v>
      </c>
      <c r="K12" s="69">
        <v>3462.45</v>
      </c>
      <c r="L12" s="69">
        <v>3732.09</v>
      </c>
      <c r="M12" s="69">
        <v>2283.92</v>
      </c>
      <c r="N12" s="102">
        <v>2675</v>
      </c>
      <c r="O12" s="71">
        <f>SUM(Tabla5[[#This Row],[Gener]:[Desembre]])</f>
        <v>40785.269999999997</v>
      </c>
    </row>
    <row r="13" spans="1:15">
      <c r="A13" s="100">
        <v>9</v>
      </c>
      <c r="B13" s="103" t="s">
        <v>25</v>
      </c>
      <c r="C13" s="68">
        <v>262.05</v>
      </c>
      <c r="D13" s="69">
        <v>198.54</v>
      </c>
      <c r="E13" s="69">
        <v>281.54000000000002</v>
      </c>
      <c r="F13" s="69">
        <v>0</v>
      </c>
      <c r="G13" s="69">
        <v>235.38</v>
      </c>
      <c r="H13" s="69">
        <v>236.67</v>
      </c>
      <c r="I13" s="69">
        <v>370</v>
      </c>
      <c r="J13" s="69">
        <v>845</v>
      </c>
      <c r="K13" s="69">
        <v>0</v>
      </c>
      <c r="L13" s="69">
        <v>234.87</v>
      </c>
      <c r="M13" s="69">
        <v>108</v>
      </c>
      <c r="N13" s="102">
        <v>285</v>
      </c>
      <c r="O13" s="71">
        <f>SUM(Tabla5[[#This Row],[Gener]:[Desembre]])</f>
        <v>3057.05</v>
      </c>
    </row>
    <row r="14" spans="1:15">
      <c r="A14" s="100">
        <v>10</v>
      </c>
      <c r="B14" s="103" t="s">
        <v>26</v>
      </c>
      <c r="C14" s="68">
        <v>34377.14</v>
      </c>
      <c r="D14" s="69">
        <v>14733.96</v>
      </c>
      <c r="E14" s="69">
        <v>19469.200000000004</v>
      </c>
      <c r="F14" s="69">
        <v>20857.939999999999</v>
      </c>
      <c r="G14" s="69">
        <v>20840.010000000002</v>
      </c>
      <c r="H14" s="69">
        <v>23755.89</v>
      </c>
      <c r="I14" s="69">
        <v>21902.660000000003</v>
      </c>
      <c r="J14" s="69">
        <v>23545</v>
      </c>
      <c r="K14" s="69">
        <v>40154.550000000003</v>
      </c>
      <c r="L14" s="69">
        <v>15468.02</v>
      </c>
      <c r="M14" s="69">
        <v>19264.73</v>
      </c>
      <c r="N14" s="102">
        <v>25197.25</v>
      </c>
      <c r="O14" s="71">
        <f>SUM(Tabla5[[#This Row],[Gener]:[Desembre]])</f>
        <v>279566.35000000003</v>
      </c>
    </row>
    <row r="15" spans="1:15">
      <c r="A15" s="100">
        <v>11</v>
      </c>
      <c r="B15" s="101" t="s">
        <v>27</v>
      </c>
      <c r="C15" s="68">
        <v>116141.83</v>
      </c>
      <c r="D15" s="69">
        <v>71898</v>
      </c>
      <c r="E15" s="69">
        <v>86140</v>
      </c>
      <c r="F15" s="69">
        <v>83000.06</v>
      </c>
      <c r="G15" s="69">
        <v>76911.490000000005</v>
      </c>
      <c r="H15" s="69">
        <v>65686.100000000006</v>
      </c>
      <c r="I15" s="69">
        <v>81847.27</v>
      </c>
      <c r="J15" s="69">
        <v>66982.59</v>
      </c>
      <c r="K15" s="69">
        <v>79498.39</v>
      </c>
      <c r="L15" s="69">
        <v>70759.959999999992</v>
      </c>
      <c r="M15" s="69">
        <v>69871.360000000001</v>
      </c>
      <c r="N15" s="102">
        <v>89252.87</v>
      </c>
      <c r="O15" s="71">
        <f>SUM(Tabla5[[#This Row],[Gener]:[Desembre]])</f>
        <v>957989.91999999993</v>
      </c>
    </row>
    <row r="16" spans="1:15">
      <c r="A16" s="100">
        <v>12</v>
      </c>
      <c r="B16" s="101" t="s">
        <v>28</v>
      </c>
      <c r="C16" s="68">
        <v>3018.46</v>
      </c>
      <c r="D16" s="69">
        <v>2990</v>
      </c>
      <c r="E16" s="69">
        <v>1353.1</v>
      </c>
      <c r="F16" s="69">
        <v>4089.6</v>
      </c>
      <c r="G16" s="69">
        <v>2969.3</v>
      </c>
      <c r="H16" s="69">
        <v>7311.2</v>
      </c>
      <c r="I16" s="69">
        <v>4490.63</v>
      </c>
      <c r="J16" s="69">
        <v>6301.46</v>
      </c>
      <c r="K16" s="69">
        <v>3451</v>
      </c>
      <c r="L16" s="69">
        <v>2747.69</v>
      </c>
      <c r="M16" s="69">
        <v>4285.6000000000004</v>
      </c>
      <c r="N16" s="102">
        <v>2942.31</v>
      </c>
      <c r="O16" s="71">
        <f>SUM(Tabla5[[#This Row],[Gener]:[Desembre]])</f>
        <v>45950.35</v>
      </c>
    </row>
    <row r="17" spans="1:15">
      <c r="A17" s="100">
        <v>13</v>
      </c>
      <c r="B17" s="103" t="s">
        <v>29</v>
      </c>
      <c r="C17" s="68">
        <v>11621.86</v>
      </c>
      <c r="D17" s="69">
        <v>8968.57</v>
      </c>
      <c r="E17" s="69">
        <v>6580</v>
      </c>
      <c r="F17" s="69">
        <v>9805.09</v>
      </c>
      <c r="G17" s="69">
        <v>10446.4</v>
      </c>
      <c r="H17" s="69">
        <v>12546.67</v>
      </c>
      <c r="I17" s="69">
        <v>11468.09</v>
      </c>
      <c r="J17" s="69">
        <v>10977.33</v>
      </c>
      <c r="K17" s="69">
        <v>8053.85</v>
      </c>
      <c r="L17" s="69">
        <v>6490</v>
      </c>
      <c r="M17" s="69">
        <v>8060</v>
      </c>
      <c r="N17" s="102">
        <v>14605.9</v>
      </c>
      <c r="O17" s="71">
        <f>SUM(Tabla5[[#This Row],[Gener]:[Desembre]])</f>
        <v>119623.76000000001</v>
      </c>
    </row>
    <row r="18" spans="1:15">
      <c r="A18" s="100">
        <v>14</v>
      </c>
      <c r="B18" s="101" t="s">
        <v>30</v>
      </c>
      <c r="C18" s="68">
        <v>700</v>
      </c>
      <c r="D18" s="69">
        <v>198.54</v>
      </c>
      <c r="E18" s="69">
        <v>281.54000000000002</v>
      </c>
      <c r="F18" s="69">
        <v>0</v>
      </c>
      <c r="G18" s="69">
        <v>235.38</v>
      </c>
      <c r="H18" s="69">
        <v>236.67</v>
      </c>
      <c r="I18" s="69">
        <v>0</v>
      </c>
      <c r="J18" s="69">
        <v>1124.3499999999999</v>
      </c>
      <c r="K18" s="69">
        <v>220</v>
      </c>
      <c r="L18" s="69">
        <v>186.34</v>
      </c>
      <c r="M18" s="69">
        <v>284.57</v>
      </c>
      <c r="N18" s="102">
        <v>181.54</v>
      </c>
      <c r="O18" s="71">
        <f>SUM(Tabla5[[#This Row],[Gener]:[Desembre]])</f>
        <v>3648.9300000000003</v>
      </c>
    </row>
    <row r="19" spans="1:15">
      <c r="A19" s="100">
        <v>15</v>
      </c>
      <c r="B19" s="101" t="s">
        <v>31</v>
      </c>
      <c r="C19" s="68">
        <v>13300</v>
      </c>
      <c r="D19" s="69">
        <v>13852</v>
      </c>
      <c r="E19" s="69">
        <v>6905.84</v>
      </c>
      <c r="F19" s="69">
        <v>10027.27</v>
      </c>
      <c r="G19" s="69">
        <v>14168.39</v>
      </c>
      <c r="H19" s="69">
        <v>9223.9</v>
      </c>
      <c r="I19" s="69">
        <v>10511.63</v>
      </c>
      <c r="J19" s="69">
        <v>14616.77</v>
      </c>
      <c r="K19" s="69">
        <v>8946.81</v>
      </c>
      <c r="L19" s="69">
        <v>10547.029999999999</v>
      </c>
      <c r="M19" s="69">
        <v>10761.38</v>
      </c>
      <c r="N19" s="102">
        <v>11447.1</v>
      </c>
      <c r="O19" s="71">
        <f>SUM(Tabla5[[#This Row],[Gener]:[Desembre]])</f>
        <v>134308.12</v>
      </c>
    </row>
    <row r="20" spans="1:15">
      <c r="A20" s="100">
        <v>16</v>
      </c>
      <c r="B20" s="101" t="s">
        <v>32</v>
      </c>
      <c r="C20" s="68">
        <v>700</v>
      </c>
      <c r="D20" s="69">
        <v>198.54</v>
      </c>
      <c r="E20" s="69">
        <v>281.54000000000002</v>
      </c>
      <c r="F20" s="69">
        <v>324.20999999999998</v>
      </c>
      <c r="G20" s="69">
        <v>235.38</v>
      </c>
      <c r="H20" s="69">
        <v>236.67</v>
      </c>
      <c r="I20" s="69">
        <v>266.89999999999998</v>
      </c>
      <c r="J20" s="69">
        <v>278.24</v>
      </c>
      <c r="K20" s="69">
        <v>220</v>
      </c>
      <c r="L20" s="69">
        <v>267.14</v>
      </c>
      <c r="M20" s="69">
        <v>190</v>
      </c>
      <c r="N20" s="102">
        <v>285</v>
      </c>
      <c r="O20" s="71">
        <f>SUM(Tabla5[[#This Row],[Gener]:[Desembre]])</f>
        <v>3483.6200000000003</v>
      </c>
    </row>
    <row r="21" spans="1:15">
      <c r="A21" s="100">
        <v>17</v>
      </c>
      <c r="B21" s="101" t="s">
        <v>33</v>
      </c>
      <c r="C21" s="68">
        <v>16558.810000000001</v>
      </c>
      <c r="D21" s="69">
        <v>7993.33</v>
      </c>
      <c r="E21" s="69">
        <v>4494.5</v>
      </c>
      <c r="F21" s="69">
        <v>11425.95</v>
      </c>
      <c r="G21" s="69">
        <v>9229.74</v>
      </c>
      <c r="H21" s="69">
        <v>11579.71</v>
      </c>
      <c r="I21" s="69">
        <v>7660</v>
      </c>
      <c r="J21" s="69">
        <v>9847.73</v>
      </c>
      <c r="K21" s="69">
        <v>11065.470000000001</v>
      </c>
      <c r="L21" s="69">
        <v>18678.650000000001</v>
      </c>
      <c r="M21" s="69">
        <v>5254.55</v>
      </c>
      <c r="N21" s="102">
        <v>9534.77</v>
      </c>
      <c r="O21" s="71">
        <f>SUM(Tabla5[[#This Row],[Gener]:[Desembre]])</f>
        <v>123323.20999999999</v>
      </c>
    </row>
    <row r="22" spans="1:15">
      <c r="A22" s="100">
        <v>18</v>
      </c>
      <c r="B22" s="101" t="s">
        <v>34</v>
      </c>
      <c r="C22" s="68">
        <v>102817.54</v>
      </c>
      <c r="D22" s="69">
        <v>21176.37</v>
      </c>
      <c r="E22" s="69">
        <v>76249.8</v>
      </c>
      <c r="F22" s="69">
        <v>69346.36</v>
      </c>
      <c r="G22" s="69">
        <v>40521.43</v>
      </c>
      <c r="H22" s="69">
        <v>41324.699999999997</v>
      </c>
      <c r="I22" s="69">
        <v>68971.25</v>
      </c>
      <c r="J22" s="69">
        <v>78345.56</v>
      </c>
      <c r="K22" s="69">
        <v>54706.74</v>
      </c>
      <c r="L22" s="69">
        <v>68676.709999999992</v>
      </c>
      <c r="M22" s="69">
        <v>51539.63</v>
      </c>
      <c r="N22" s="102">
        <v>45916.4</v>
      </c>
      <c r="O22" s="71">
        <f>SUM(Tabla5[[#This Row],[Gener]:[Desembre]])</f>
        <v>719592.49</v>
      </c>
    </row>
    <row r="23" spans="1:15">
      <c r="A23" s="100">
        <v>19</v>
      </c>
      <c r="B23" s="101" t="s">
        <v>35</v>
      </c>
      <c r="C23" s="68">
        <v>11800</v>
      </c>
      <c r="D23" s="69">
        <v>10694.150000000001</v>
      </c>
      <c r="E23" s="69">
        <v>11877.77</v>
      </c>
      <c r="F23" s="69">
        <v>12756.6</v>
      </c>
      <c r="G23" s="69">
        <v>14961.529999999999</v>
      </c>
      <c r="H23" s="69">
        <v>10372.67</v>
      </c>
      <c r="I23" s="69">
        <v>11185</v>
      </c>
      <c r="J23" s="69">
        <v>8540</v>
      </c>
      <c r="K23" s="69">
        <v>8443.0400000000009</v>
      </c>
      <c r="L23" s="69">
        <v>14002.23</v>
      </c>
      <c r="M23" s="69">
        <v>10539.27</v>
      </c>
      <c r="N23" s="102">
        <v>11902.160000000002</v>
      </c>
      <c r="O23" s="71">
        <f>SUM(Tabla5[[#This Row],[Gener]:[Desembre]])</f>
        <v>137074.42000000001</v>
      </c>
    </row>
    <row r="24" spans="1:15">
      <c r="A24" s="100">
        <v>20</v>
      </c>
      <c r="B24" s="101" t="s">
        <v>36</v>
      </c>
      <c r="C24" s="68">
        <v>2800</v>
      </c>
      <c r="D24" s="69">
        <v>198.54</v>
      </c>
      <c r="E24" s="69">
        <v>281.54000000000002</v>
      </c>
      <c r="F24" s="69">
        <v>1052.2</v>
      </c>
      <c r="G24" s="69">
        <v>235.38</v>
      </c>
      <c r="H24" s="69">
        <v>236.67</v>
      </c>
      <c r="I24" s="69">
        <v>335</v>
      </c>
      <c r="J24" s="69">
        <v>295.86</v>
      </c>
      <c r="K24" s="69">
        <v>178.26</v>
      </c>
      <c r="L24" s="69">
        <v>175.56</v>
      </c>
      <c r="M24" s="69">
        <v>284.57</v>
      </c>
      <c r="N24" s="102">
        <v>285</v>
      </c>
      <c r="O24" s="71">
        <f>SUM(Tabla5[[#This Row],[Gener]:[Desembre]])</f>
        <v>6358.58</v>
      </c>
    </row>
    <row r="25" spans="1:15">
      <c r="A25" s="100">
        <v>21</v>
      </c>
      <c r="B25" s="101" t="s">
        <v>37</v>
      </c>
      <c r="C25" s="68">
        <v>1877.89</v>
      </c>
      <c r="D25" s="69">
        <v>0</v>
      </c>
      <c r="E25" s="69">
        <v>2890.07</v>
      </c>
      <c r="F25" s="69">
        <v>2129.73</v>
      </c>
      <c r="G25" s="69">
        <v>1412.9</v>
      </c>
      <c r="H25" s="69">
        <v>1756.8</v>
      </c>
      <c r="I25" s="69">
        <v>1481.67</v>
      </c>
      <c r="J25" s="69">
        <v>2752.65</v>
      </c>
      <c r="K25" s="69">
        <v>1222.04</v>
      </c>
      <c r="L25" s="69">
        <v>1756.28</v>
      </c>
      <c r="M25" s="69">
        <v>1141.96</v>
      </c>
      <c r="N25" s="102">
        <v>1426.67</v>
      </c>
      <c r="O25" s="71">
        <f>SUM(Tabla5[[#This Row],[Gener]:[Desembre]])</f>
        <v>19848.659999999996</v>
      </c>
    </row>
    <row r="26" spans="1:15">
      <c r="A26" s="100">
        <v>22</v>
      </c>
      <c r="B26" s="101" t="s">
        <v>38</v>
      </c>
      <c r="C26" s="68">
        <v>34688.720000000001</v>
      </c>
      <c r="D26" s="69">
        <v>10493.33</v>
      </c>
      <c r="E26" s="69">
        <v>27981.35</v>
      </c>
      <c r="F26" s="69">
        <v>10833.01</v>
      </c>
      <c r="G26" s="69">
        <v>17916.060000000001</v>
      </c>
      <c r="H26" s="69">
        <v>16001.45</v>
      </c>
      <c r="I26" s="69">
        <v>18168.849999999999</v>
      </c>
      <c r="J26" s="69">
        <v>18315.66</v>
      </c>
      <c r="K26" s="69">
        <v>9442.24</v>
      </c>
      <c r="L26" s="69">
        <v>19044.04</v>
      </c>
      <c r="M26" s="69">
        <v>21593.77</v>
      </c>
      <c r="N26" s="102">
        <v>23665</v>
      </c>
      <c r="O26" s="71">
        <f>SUM(Tabla5[[#This Row],[Gener]:[Desembre]])</f>
        <v>228143.47999999998</v>
      </c>
    </row>
    <row r="27" spans="1:15">
      <c r="A27" s="100">
        <v>23</v>
      </c>
      <c r="B27" s="103" t="s">
        <v>39</v>
      </c>
      <c r="C27" s="68">
        <v>10620</v>
      </c>
      <c r="D27" s="69">
        <v>8964.91</v>
      </c>
      <c r="E27" s="69">
        <v>6408.65</v>
      </c>
      <c r="F27" s="69">
        <v>10286.35</v>
      </c>
      <c r="G27" s="69">
        <v>9300</v>
      </c>
      <c r="H27" s="69">
        <v>15268.08</v>
      </c>
      <c r="I27" s="69">
        <v>9045.07</v>
      </c>
      <c r="J27" s="69">
        <v>16223.75</v>
      </c>
      <c r="K27" s="69">
        <v>5828.03</v>
      </c>
      <c r="L27" s="69">
        <v>17793.59</v>
      </c>
      <c r="M27" s="69">
        <v>8791.61</v>
      </c>
      <c r="N27" s="102">
        <v>14178.53</v>
      </c>
      <c r="O27" s="71">
        <f>SUM(Tabla5[[#This Row],[Gener]:[Desembre]])</f>
        <v>132708.57</v>
      </c>
    </row>
    <row r="28" spans="1:15">
      <c r="A28" s="100">
        <v>24</v>
      </c>
      <c r="B28" s="103" t="s">
        <v>40</v>
      </c>
      <c r="C28" s="68">
        <v>11749.69</v>
      </c>
      <c r="D28" s="69">
        <v>10360</v>
      </c>
      <c r="E28" s="69">
        <v>7025.71</v>
      </c>
      <c r="F28" s="69">
        <v>8492.31</v>
      </c>
      <c r="G28" s="69">
        <v>9948.75</v>
      </c>
      <c r="H28" s="69">
        <v>9117.81</v>
      </c>
      <c r="I28" s="69">
        <v>6357.06</v>
      </c>
      <c r="J28" s="69">
        <v>19280.88</v>
      </c>
      <c r="K28" s="69">
        <v>9502.2799999999988</v>
      </c>
      <c r="L28" s="69">
        <v>8299.34</v>
      </c>
      <c r="M28" s="69">
        <v>7272.35</v>
      </c>
      <c r="N28" s="102">
        <v>10681.67</v>
      </c>
      <c r="O28" s="71">
        <f>SUM(Tabla5[[#This Row],[Gener]:[Desembre]])</f>
        <v>118087.84999999999</v>
      </c>
    </row>
    <row r="29" spans="1:15">
      <c r="A29" s="100">
        <v>25</v>
      </c>
      <c r="B29" s="101" t="s">
        <v>41</v>
      </c>
      <c r="C29" s="68">
        <v>44153.47</v>
      </c>
      <c r="D29" s="69">
        <v>18123.96</v>
      </c>
      <c r="E29" s="69">
        <v>21853.360000000001</v>
      </c>
      <c r="F29" s="69">
        <v>23625.17</v>
      </c>
      <c r="G29" s="69">
        <v>22364.800000000003</v>
      </c>
      <c r="H29" s="69">
        <v>29452.06</v>
      </c>
      <c r="I29" s="69">
        <v>28595.33</v>
      </c>
      <c r="J29" s="69">
        <v>32440</v>
      </c>
      <c r="K29" s="69">
        <v>20959.43</v>
      </c>
      <c r="L29" s="69">
        <v>25066.449999999997</v>
      </c>
      <c r="M29" s="69">
        <v>28622.400000000001</v>
      </c>
      <c r="N29" s="102">
        <v>22227.7</v>
      </c>
      <c r="O29" s="71">
        <f>SUM(Tabla5[[#This Row],[Gener]:[Desembre]])</f>
        <v>317484.13000000006</v>
      </c>
    </row>
    <row r="30" spans="1:15">
      <c r="A30" s="100">
        <v>26</v>
      </c>
      <c r="B30" s="103" t="s">
        <v>42</v>
      </c>
      <c r="C30" s="68">
        <v>6620</v>
      </c>
      <c r="D30" s="69">
        <v>5140</v>
      </c>
      <c r="E30" s="69">
        <v>7740</v>
      </c>
      <c r="F30" s="69">
        <v>6200</v>
      </c>
      <c r="G30" s="69">
        <v>5620</v>
      </c>
      <c r="H30" s="69">
        <v>6700</v>
      </c>
      <c r="I30" s="69">
        <v>6200</v>
      </c>
      <c r="J30" s="69">
        <v>6360</v>
      </c>
      <c r="K30" s="69">
        <v>7200</v>
      </c>
      <c r="L30" s="69">
        <v>5460</v>
      </c>
      <c r="M30" s="69">
        <v>5300</v>
      </c>
      <c r="N30" s="102">
        <v>6120</v>
      </c>
      <c r="O30" s="71">
        <f>SUM(Tabla5[[#This Row],[Gener]:[Desembre]])</f>
        <v>74660</v>
      </c>
    </row>
    <row r="31" spans="1:15">
      <c r="A31" s="100">
        <v>27</v>
      </c>
      <c r="B31" s="103" t="s">
        <v>43</v>
      </c>
      <c r="C31" s="68">
        <v>12372.86</v>
      </c>
      <c r="D31" s="69">
        <v>9183.9699999999993</v>
      </c>
      <c r="E31" s="69">
        <v>8476.66</v>
      </c>
      <c r="F31" s="69">
        <v>7305.78</v>
      </c>
      <c r="G31" s="69">
        <v>700</v>
      </c>
      <c r="H31" s="69">
        <v>236.67</v>
      </c>
      <c r="I31" s="69">
        <v>370</v>
      </c>
      <c r="J31" s="69">
        <v>729.41</v>
      </c>
      <c r="K31" s="69">
        <v>210</v>
      </c>
      <c r="L31" s="69">
        <v>548</v>
      </c>
      <c r="M31" s="69">
        <v>137.88999999999999</v>
      </c>
      <c r="N31" s="102">
        <v>206.49</v>
      </c>
      <c r="O31" s="71">
        <f>SUM(Tabla5[[#This Row],[Gener]:[Desembre]])</f>
        <v>40477.730000000003</v>
      </c>
    </row>
    <row r="32" spans="1:15">
      <c r="A32" s="100">
        <v>28</v>
      </c>
      <c r="B32" s="103" t="s">
        <v>44</v>
      </c>
      <c r="C32" s="68">
        <v>14370</v>
      </c>
      <c r="D32" s="69">
        <v>6343</v>
      </c>
      <c r="E32" s="69">
        <v>8840</v>
      </c>
      <c r="F32" s="69">
        <v>8815.1</v>
      </c>
      <c r="G32" s="69">
        <v>11075</v>
      </c>
      <c r="H32" s="69">
        <v>10053.040000000001</v>
      </c>
      <c r="I32" s="69">
        <v>10329.379999999999</v>
      </c>
      <c r="J32" s="69">
        <v>8326.15</v>
      </c>
      <c r="K32" s="69">
        <v>5820</v>
      </c>
      <c r="L32" s="69">
        <v>5530</v>
      </c>
      <c r="M32" s="69">
        <v>11140</v>
      </c>
      <c r="N32" s="102">
        <v>12745.63</v>
      </c>
      <c r="O32" s="71">
        <f>SUM(Tabla5[[#This Row],[Gener]:[Desembre]])</f>
        <v>113387.3</v>
      </c>
    </row>
    <row r="33" spans="1:15">
      <c r="A33" s="100">
        <v>29</v>
      </c>
      <c r="B33" s="103" t="s">
        <v>45</v>
      </c>
      <c r="C33" s="68">
        <v>234.74</v>
      </c>
      <c r="D33" s="69">
        <v>0</v>
      </c>
      <c r="E33" s="69">
        <v>384.43</v>
      </c>
      <c r="F33" s="69">
        <v>212.97</v>
      </c>
      <c r="G33" s="69">
        <v>235.48</v>
      </c>
      <c r="H33" s="69">
        <v>195.2</v>
      </c>
      <c r="I33" s="69">
        <v>211.67</v>
      </c>
      <c r="J33" s="69">
        <v>332</v>
      </c>
      <c r="K33" s="69">
        <v>203.67</v>
      </c>
      <c r="L33" s="69">
        <v>219.53</v>
      </c>
      <c r="M33" s="69">
        <v>326.27</v>
      </c>
      <c r="N33" s="102">
        <v>178.33</v>
      </c>
      <c r="O33" s="71">
        <f>SUM(Tabla5[[#This Row],[Gener]:[Desembre]])</f>
        <v>2734.2900000000004</v>
      </c>
    </row>
    <row r="34" spans="1:15">
      <c r="A34" s="100">
        <v>30</v>
      </c>
      <c r="B34" s="103" t="s">
        <v>46</v>
      </c>
      <c r="C34" s="68">
        <v>24621.109999999997</v>
      </c>
      <c r="D34" s="69">
        <v>11547.49</v>
      </c>
      <c r="E34" s="69">
        <v>12458.16</v>
      </c>
      <c r="F34" s="69">
        <v>9962.7999999999993</v>
      </c>
      <c r="G34" s="69">
        <v>14520</v>
      </c>
      <c r="H34" s="69">
        <v>10180.469999999999</v>
      </c>
      <c r="I34" s="69">
        <v>12729.45</v>
      </c>
      <c r="J34" s="69">
        <v>21170.46</v>
      </c>
      <c r="K34" s="69">
        <v>12693.63</v>
      </c>
      <c r="L34" s="69">
        <v>14140</v>
      </c>
      <c r="M34" s="69">
        <v>15735.64</v>
      </c>
      <c r="N34" s="102">
        <v>14685.38</v>
      </c>
      <c r="O34" s="71">
        <f>SUM(Tabla5[[#This Row],[Gener]:[Desembre]])</f>
        <v>174444.59000000003</v>
      </c>
    </row>
    <row r="35" spans="1:15">
      <c r="A35" s="100">
        <v>31</v>
      </c>
      <c r="B35" s="103" t="s">
        <v>47</v>
      </c>
      <c r="C35" s="68">
        <v>2324.35</v>
      </c>
      <c r="D35" s="69">
        <v>1893.75</v>
      </c>
      <c r="E35" s="69">
        <v>601.38</v>
      </c>
      <c r="F35" s="69">
        <v>1276.44</v>
      </c>
      <c r="G35" s="69">
        <v>3165</v>
      </c>
      <c r="H35" s="69">
        <v>3266.09</v>
      </c>
      <c r="I35" s="69">
        <v>2360</v>
      </c>
      <c r="J35" s="69">
        <v>3255</v>
      </c>
      <c r="K35" s="69">
        <v>924.92</v>
      </c>
      <c r="L35" s="69">
        <v>2700</v>
      </c>
      <c r="M35" s="69">
        <v>1287.27</v>
      </c>
      <c r="N35" s="102">
        <v>3560.09</v>
      </c>
      <c r="O35" s="71">
        <f>SUM(Tabla5[[#This Row],[Gener]:[Desembre]])</f>
        <v>26614.29</v>
      </c>
    </row>
    <row r="36" spans="1:15">
      <c r="A36" s="100">
        <v>32</v>
      </c>
      <c r="B36" s="103" t="s">
        <v>48</v>
      </c>
      <c r="C36" s="68">
        <v>10086.030000000001</v>
      </c>
      <c r="D36" s="69">
        <v>14683.53</v>
      </c>
      <c r="E36" s="69">
        <v>13306.67</v>
      </c>
      <c r="F36" s="69">
        <v>22157.24</v>
      </c>
      <c r="G36" s="69">
        <v>16676.88</v>
      </c>
      <c r="H36" s="69">
        <v>19902.669999999998</v>
      </c>
      <c r="I36" s="69">
        <v>18882.71</v>
      </c>
      <c r="J36" s="69">
        <v>27524.95</v>
      </c>
      <c r="K36" s="69">
        <v>16175.57</v>
      </c>
      <c r="L36" s="69">
        <v>15826.710000000001</v>
      </c>
      <c r="M36" s="69">
        <v>20435.560000000001</v>
      </c>
      <c r="N36" s="102">
        <v>12532.71</v>
      </c>
      <c r="O36" s="71">
        <f>SUM(Tabla5[[#This Row],[Gener]:[Desembre]])</f>
        <v>208191.23</v>
      </c>
    </row>
    <row r="37" spans="1:15">
      <c r="A37" s="100">
        <v>33</v>
      </c>
      <c r="B37" s="101" t="s">
        <v>49</v>
      </c>
      <c r="C37" s="68">
        <v>3563</v>
      </c>
      <c r="D37" s="69">
        <v>0</v>
      </c>
      <c r="E37" s="69">
        <v>1895</v>
      </c>
      <c r="F37" s="69">
        <v>0</v>
      </c>
      <c r="G37" s="69">
        <v>2060</v>
      </c>
      <c r="H37" s="69">
        <v>0</v>
      </c>
      <c r="I37" s="69">
        <v>2899.2</v>
      </c>
      <c r="J37" s="69">
        <v>0</v>
      </c>
      <c r="K37" s="69">
        <v>1949.09</v>
      </c>
      <c r="L37" s="69">
        <v>0</v>
      </c>
      <c r="M37" s="69">
        <v>2994.29</v>
      </c>
      <c r="N37" s="102">
        <v>0</v>
      </c>
      <c r="O37" s="71">
        <f>SUM(Tabla5[[#This Row],[Gener]:[Desembre]])</f>
        <v>15360.580000000002</v>
      </c>
    </row>
    <row r="38" spans="1:15">
      <c r="A38" s="100">
        <v>34</v>
      </c>
      <c r="B38" s="101" t="s">
        <v>50</v>
      </c>
      <c r="C38" s="68">
        <v>2531.61</v>
      </c>
      <c r="D38" s="69">
        <v>8668.24</v>
      </c>
      <c r="E38" s="69">
        <v>1954.48</v>
      </c>
      <c r="F38" s="69">
        <v>6517.39</v>
      </c>
      <c r="G38" s="69">
        <v>7191.93</v>
      </c>
      <c r="H38" s="69">
        <v>2537.6</v>
      </c>
      <c r="I38" s="69">
        <v>10792.08</v>
      </c>
      <c r="J38" s="69">
        <v>6575.61</v>
      </c>
      <c r="K38" s="69">
        <v>5492.45</v>
      </c>
      <c r="L38" s="69">
        <v>3274.63</v>
      </c>
      <c r="M38" s="69">
        <v>3610</v>
      </c>
      <c r="N38" s="102">
        <v>5261.67</v>
      </c>
      <c r="O38" s="71">
        <f>SUM(Tabla5[[#This Row],[Gener]:[Desembre]])</f>
        <v>64407.689999999995</v>
      </c>
    </row>
    <row r="39" spans="1:15">
      <c r="A39" s="100">
        <v>35</v>
      </c>
      <c r="B39" s="101" t="s">
        <v>51</v>
      </c>
      <c r="C39" s="68">
        <v>12596.49</v>
      </c>
      <c r="D39" s="69">
        <v>4081.4</v>
      </c>
      <c r="E39" s="69">
        <v>5951.83</v>
      </c>
      <c r="F39" s="69">
        <v>6124.83</v>
      </c>
      <c r="G39" s="69">
        <v>6980</v>
      </c>
      <c r="H39" s="69">
        <v>10053.33</v>
      </c>
      <c r="I39" s="69">
        <v>5713.95</v>
      </c>
      <c r="J39" s="69">
        <v>4263.2700000000004</v>
      </c>
      <c r="K39" s="69">
        <v>4505.88</v>
      </c>
      <c r="L39" s="69">
        <v>10619.09</v>
      </c>
      <c r="M39" s="69">
        <v>9315</v>
      </c>
      <c r="N39" s="102">
        <v>8045.63</v>
      </c>
      <c r="O39" s="71">
        <f>SUM(Tabla5[[#This Row],[Gener]:[Desembre]])</f>
        <v>88250.700000000012</v>
      </c>
    </row>
    <row r="40" spans="1:15">
      <c r="A40" s="100">
        <v>36</v>
      </c>
      <c r="B40" s="101" t="s">
        <v>52</v>
      </c>
      <c r="C40" s="68">
        <v>562.58000000000004</v>
      </c>
      <c r="D40" s="69">
        <v>2342.96</v>
      </c>
      <c r="E40" s="69">
        <v>451.03</v>
      </c>
      <c r="F40" s="69">
        <v>1676</v>
      </c>
      <c r="G40" s="69">
        <v>1325.71</v>
      </c>
      <c r="H40" s="69">
        <v>1292.31</v>
      </c>
      <c r="I40" s="69">
        <v>2288.48</v>
      </c>
      <c r="J40" s="69">
        <v>2086</v>
      </c>
      <c r="K40" s="69">
        <v>2981.25</v>
      </c>
      <c r="L40" s="69">
        <v>1524.44</v>
      </c>
      <c r="M40" s="69">
        <v>760</v>
      </c>
      <c r="N40" s="102">
        <v>1422.58</v>
      </c>
      <c r="O40" s="71">
        <f>SUM(Tabla5[[#This Row],[Gener]:[Desembre]])</f>
        <v>18713.339999999997</v>
      </c>
    </row>
    <row r="41" spans="1:15">
      <c r="A41" s="100">
        <v>37</v>
      </c>
      <c r="B41" s="101" t="s">
        <v>53</v>
      </c>
      <c r="C41" s="68">
        <v>13124.24</v>
      </c>
      <c r="D41" s="69">
        <v>7272.09</v>
      </c>
      <c r="E41" s="69">
        <v>6000.41</v>
      </c>
      <c r="F41" s="69">
        <v>8431.48</v>
      </c>
      <c r="G41" s="69">
        <v>6700</v>
      </c>
      <c r="H41" s="69">
        <v>14186.11</v>
      </c>
      <c r="I41" s="69">
        <v>9037.48</v>
      </c>
      <c r="J41" s="69">
        <v>13242.5</v>
      </c>
      <c r="K41" s="69">
        <v>4634.78</v>
      </c>
      <c r="L41" s="69">
        <v>8331.9699999999993</v>
      </c>
      <c r="M41" s="69">
        <v>9444.08</v>
      </c>
      <c r="N41" s="102">
        <v>10842.05</v>
      </c>
      <c r="O41" s="71">
        <f>SUM(Tabla5[[#This Row],[Gener]:[Desembre]])</f>
        <v>111247.19</v>
      </c>
    </row>
    <row r="42" spans="1:15">
      <c r="A42" s="100">
        <v>38</v>
      </c>
      <c r="B42" s="101" t="s">
        <v>54</v>
      </c>
      <c r="C42" s="68">
        <v>2274.29</v>
      </c>
      <c r="D42" s="69">
        <v>5151.67</v>
      </c>
      <c r="E42" s="69">
        <v>1752.35</v>
      </c>
      <c r="F42" s="69">
        <v>2075</v>
      </c>
      <c r="G42" s="69">
        <v>2035.2</v>
      </c>
      <c r="H42" s="69">
        <v>2573.79</v>
      </c>
      <c r="I42" s="69">
        <v>2466.67</v>
      </c>
      <c r="J42" s="69">
        <v>4011.76</v>
      </c>
      <c r="K42" s="69">
        <v>2453.04</v>
      </c>
      <c r="L42" s="69">
        <v>1860.43</v>
      </c>
      <c r="M42" s="69">
        <v>2897.14</v>
      </c>
      <c r="N42" s="102">
        <v>1858.38</v>
      </c>
      <c r="O42" s="71">
        <f>SUM(Tabla5[[#This Row],[Gener]:[Desembre]])</f>
        <v>31409.720000000005</v>
      </c>
    </row>
    <row r="43" spans="1:15">
      <c r="A43" s="100">
        <v>39</v>
      </c>
      <c r="B43" s="101" t="s">
        <v>55</v>
      </c>
      <c r="C43" s="68">
        <v>6135.56</v>
      </c>
      <c r="D43" s="69">
        <v>2461</v>
      </c>
      <c r="E43" s="69">
        <v>3822.83</v>
      </c>
      <c r="F43" s="69">
        <v>5135.29</v>
      </c>
      <c r="G43" s="69">
        <v>3828.68</v>
      </c>
      <c r="H43" s="69">
        <v>4999</v>
      </c>
      <c r="I43" s="69">
        <v>5653.33</v>
      </c>
      <c r="J43" s="69">
        <v>7195.64</v>
      </c>
      <c r="K43" s="69">
        <v>5659.84</v>
      </c>
      <c r="L43" s="69">
        <v>4898.09</v>
      </c>
      <c r="M43" s="69">
        <v>3552.25</v>
      </c>
      <c r="N43" s="102">
        <v>2890.81</v>
      </c>
      <c r="O43" s="71">
        <f>SUM(Tabla5[[#This Row],[Gener]:[Desembre]])</f>
        <v>56232.319999999992</v>
      </c>
    </row>
    <row r="44" spans="1:15">
      <c r="A44" s="100">
        <v>40</v>
      </c>
      <c r="B44" s="101" t="s">
        <v>56</v>
      </c>
      <c r="C44" s="68">
        <v>852.86</v>
      </c>
      <c r="D44" s="69">
        <v>190.56</v>
      </c>
      <c r="E44" s="69">
        <v>194.71</v>
      </c>
      <c r="F44" s="69">
        <v>622.5</v>
      </c>
      <c r="G44" s="69">
        <v>254.4</v>
      </c>
      <c r="H44" s="69">
        <v>428.97</v>
      </c>
      <c r="I44" s="69">
        <v>493.33</v>
      </c>
      <c r="J44" s="69">
        <v>808.13</v>
      </c>
      <c r="K44" s="69">
        <v>3129.23</v>
      </c>
      <c r="L44" s="69">
        <v>169.13</v>
      </c>
      <c r="M44" s="69">
        <v>241.43</v>
      </c>
      <c r="N44" s="102">
        <v>412.97</v>
      </c>
      <c r="O44" s="71">
        <f>SUM(Tabla5[[#This Row],[Gener]:[Desembre]])</f>
        <v>7798.2200000000012</v>
      </c>
    </row>
    <row r="45" spans="1:15" ht="15" thickBot="1">
      <c r="A45" s="104">
        <v>41</v>
      </c>
      <c r="B45" s="105" t="s">
        <v>57</v>
      </c>
      <c r="C45" s="81">
        <v>3660.17</v>
      </c>
      <c r="D45" s="82">
        <v>3078.97</v>
      </c>
      <c r="E45" s="82">
        <v>2422.23</v>
      </c>
      <c r="F45" s="82">
        <v>2226.85</v>
      </c>
      <c r="G45" s="82">
        <v>3528.91</v>
      </c>
      <c r="H45" s="82">
        <v>2729.05</v>
      </c>
      <c r="I45" s="82">
        <v>3036.19</v>
      </c>
      <c r="J45" s="82">
        <v>3918.13</v>
      </c>
      <c r="K45" s="82">
        <v>3640.87</v>
      </c>
      <c r="L45" s="82">
        <v>0</v>
      </c>
      <c r="M45" s="82">
        <v>0</v>
      </c>
      <c r="N45" s="106">
        <v>0</v>
      </c>
      <c r="O45" s="71">
        <f>SUM(Tabla5[[#This Row],[Gener]:[Desembre]])</f>
        <v>28241.37</v>
      </c>
    </row>
    <row r="46" spans="1:15" s="4" customFormat="1" ht="15" thickBot="1">
      <c r="A46" s="107"/>
      <c r="B46" s="108" t="s">
        <v>58</v>
      </c>
      <c r="C46" s="109">
        <f t="shared" ref="C46:N46" si="0">SUBTOTAL(109,C5:C45)</f>
        <v>665919.99</v>
      </c>
      <c r="D46" s="110">
        <f t="shared" si="0"/>
        <v>362839.65</v>
      </c>
      <c r="E46" s="110">
        <f t="shared" si="0"/>
        <v>451140.36999999994</v>
      </c>
      <c r="F46" s="110">
        <f t="shared" si="0"/>
        <v>461399.97999999986</v>
      </c>
      <c r="G46" s="110">
        <f t="shared" si="0"/>
        <v>441439.95</v>
      </c>
      <c r="H46" s="110">
        <f t="shared" si="0"/>
        <v>445120.02999999985</v>
      </c>
      <c r="I46" s="110">
        <f t="shared" si="0"/>
        <v>494700</v>
      </c>
      <c r="J46" s="110">
        <f t="shared" si="0"/>
        <v>532180.97</v>
      </c>
      <c r="K46" s="110">
        <f t="shared" si="0"/>
        <v>428980</v>
      </c>
      <c r="L46" s="110">
        <f t="shared" si="0"/>
        <v>455039.99000000011</v>
      </c>
      <c r="M46" s="110">
        <f t="shared" si="0"/>
        <v>426259.8000000001</v>
      </c>
      <c r="N46" s="110">
        <f t="shared" si="0"/>
        <v>493020.04000000004</v>
      </c>
      <c r="O46" s="111">
        <f>SUBTOTAL(109,O5:O45)</f>
        <v>5658040.7700000014</v>
      </c>
    </row>
    <row r="47" spans="1:15" ht="15" thickBot="1">
      <c r="A47" s="112"/>
      <c r="B47" s="88" t="s">
        <v>59</v>
      </c>
      <c r="C47" s="89">
        <v>565059.97000000009</v>
      </c>
      <c r="D47" s="90">
        <v>455340.12999999995</v>
      </c>
      <c r="E47" s="90">
        <v>417819.99999999994</v>
      </c>
      <c r="F47" s="90">
        <v>393319.99999999988</v>
      </c>
      <c r="G47" s="90">
        <v>510600.33</v>
      </c>
      <c r="H47" s="90">
        <v>475780.1100000001</v>
      </c>
      <c r="I47" s="90">
        <v>439540.02999999985</v>
      </c>
      <c r="J47" s="90">
        <v>459579.98999999993</v>
      </c>
      <c r="K47" s="90">
        <v>511720.00999999995</v>
      </c>
      <c r="L47" s="90">
        <v>476500.01</v>
      </c>
      <c r="M47" s="90">
        <v>442320.01999999996</v>
      </c>
      <c r="N47" s="91">
        <v>394320.00000000006</v>
      </c>
      <c r="O47" s="92">
        <f>SUM(Tabla5[[#This Row],[Gener]:[Desembre]])</f>
        <v>5541900.5999999987</v>
      </c>
    </row>
    <row r="48" spans="1:15" ht="15" thickBot="1">
      <c r="A48" s="112"/>
      <c r="B48" s="93" t="s">
        <v>60</v>
      </c>
      <c r="C48" s="113">
        <f t="shared" ref="C48:O48" si="1">(C46/C47)-1</f>
        <v>0.1784943640583847</v>
      </c>
      <c r="D48" s="113">
        <f t="shared" si="1"/>
        <v>-0.20314589886904966</v>
      </c>
      <c r="E48" s="113">
        <f t="shared" si="1"/>
        <v>7.9748145134268311E-2</v>
      </c>
      <c r="F48" s="113">
        <f t="shared" si="1"/>
        <v>0.17309056239194542</v>
      </c>
      <c r="G48" s="113">
        <f t="shared" si="1"/>
        <v>-0.13544914865213664</v>
      </c>
      <c r="H48" s="113">
        <f t="shared" si="1"/>
        <v>-6.4441701860971534E-2</v>
      </c>
      <c r="I48" s="113">
        <f t="shared" si="1"/>
        <v>0.12549475869126225</v>
      </c>
      <c r="J48" s="113">
        <f t="shared" si="1"/>
        <v>0.15797245654668313</v>
      </c>
      <c r="K48" s="113">
        <f t="shared" si="1"/>
        <v>-0.16169000309368387</v>
      </c>
      <c r="L48" s="113">
        <f t="shared" si="1"/>
        <v>-4.5036767155576585E-2</v>
      </c>
      <c r="M48" s="113">
        <f t="shared" si="1"/>
        <v>-3.6309050628094641E-2</v>
      </c>
      <c r="N48" s="113">
        <f t="shared" si="1"/>
        <v>0.25030442280381404</v>
      </c>
      <c r="O48" s="113">
        <f t="shared" si="1"/>
        <v>2.0956740003601482E-2</v>
      </c>
    </row>
  </sheetData>
  <sheetProtection sheet="1" objects="1" scenarios="1"/>
  <pageMargins left="0.19685039370078741" right="0.19685039370078741" top="0.45" bottom="0.47244094488188981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PAPER I CARTRÓ</vt:lpstr>
      <vt:lpstr>PAPER I CARTRÓ PORTA A PORTA</vt:lpstr>
      <vt:lpstr>ENVASOS</vt:lpstr>
      <vt:lpstr>VIDRE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Tecnic Dades</cp:lastModifiedBy>
  <dcterms:created xsi:type="dcterms:W3CDTF">2019-06-21T09:15:06Z</dcterms:created>
  <dcterms:modified xsi:type="dcterms:W3CDTF">2019-06-21T09:17:29Z</dcterms:modified>
</cp:coreProperties>
</file>